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9180" windowHeight="5010" firstSheet="1" activeTab="1"/>
  </bookViews>
  <sheets>
    <sheet name="INCISIO&quot;A&quot; (2)" sheetId="1" r:id="rId1"/>
    <sheet name="PRIM QUINCENA" sheetId="2" r:id="rId2"/>
    <sheet name="SEGUNDA QUINCENA" sheetId="3" r:id="rId3"/>
    <sheet name="Hoja2" sheetId="4" r:id="rId4"/>
    <sheet name="Hoja3" sheetId="5" r:id="rId5"/>
  </sheets>
  <definedNames>
    <definedName name="_xlnm.Print_Area" localSheetId="1">'PRIM QUINCENA'!$A$1:$S$89</definedName>
    <definedName name="_xlnm.Print_Area" localSheetId="2">'SEGUNDA QUINCENA'!$A$1:$T$89</definedName>
    <definedName name="_xlnm.Print_Titles" localSheetId="0">'INCISIO"A" (2)'!$1:$1</definedName>
    <definedName name="_xlnm.Print_Titles" localSheetId="1">'PRIM QUINCENA'!$1:$3</definedName>
    <definedName name="_xlnm.Print_Titles" localSheetId="2">'SEGUNDA QUINCENA'!$1:$3</definedName>
  </definedNames>
  <calcPr fullCalcOnLoad="1"/>
</workbook>
</file>

<file path=xl/sharedStrings.xml><?xml version="1.0" encoding="utf-8"?>
<sst xmlns="http://schemas.openxmlformats.org/spreadsheetml/2006/main" count="270" uniqueCount="13">
  <si>
    <t>IMPUESTO</t>
  </si>
  <si>
    <t>Fecha de Vto</t>
  </si>
  <si>
    <t>IIBB mensual</t>
  </si>
  <si>
    <t>Inciso</t>
  </si>
  <si>
    <t>A</t>
  </si>
  <si>
    <t>B</t>
  </si>
  <si>
    <t>IIBB Bimestral</t>
  </si>
  <si>
    <t>Inmobiliario Urb. Edific</t>
  </si>
  <si>
    <t>Inmobiliario Rural</t>
  </si>
  <si>
    <t xml:space="preserve">Período / Cuota </t>
  </si>
  <si>
    <t>16/08/205</t>
  </si>
  <si>
    <t>S E G U N D A     Q U I N C E N A    S   E   P   T   I   E   M   B   R   E</t>
  </si>
  <si>
    <t>P  R  I  M  E  R  A     Q U I N C E N A  S   E   P   T   I   E   M   B   R   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</si>
</sst>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d/mm/yy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0.000000"/>
    <numFmt numFmtId="190" formatCode="0.0"/>
    <numFmt numFmtId="191" formatCode="0.000"/>
    <numFmt numFmtId="192" formatCode="0.0000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85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4" fontId="0" fillId="3" borderId="0" xfId="0" applyNumberFormat="1" applyFill="1" applyAlignment="1">
      <alignment horizontal="center"/>
    </xf>
    <xf numFmtId="185" fontId="0" fillId="3" borderId="0" xfId="0" applyNumberFormat="1" applyFill="1" applyAlignment="1">
      <alignment/>
    </xf>
    <xf numFmtId="0" fontId="0" fillId="3" borderId="0" xfId="0" applyFill="1" applyAlignment="1">
      <alignment/>
    </xf>
    <xf numFmtId="189" fontId="0" fillId="0" borderId="0" xfId="0" applyNumberFormat="1" applyAlignment="1">
      <alignment/>
    </xf>
    <xf numFmtId="189" fontId="0" fillId="3" borderId="0" xfId="0" applyNumberFormat="1" applyFill="1" applyAlignment="1">
      <alignment/>
    </xf>
    <xf numFmtId="0" fontId="0" fillId="2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92" fontId="2" fillId="2" borderId="2" xfId="0" applyNumberFormat="1" applyFont="1" applyFill="1" applyBorder="1" applyAlignment="1">
      <alignment/>
    </xf>
    <xf numFmtId="192" fontId="2" fillId="2" borderId="4" xfId="0" applyNumberFormat="1" applyFont="1" applyFill="1" applyBorder="1" applyAlignment="1">
      <alignment/>
    </xf>
    <xf numFmtId="192" fontId="2" fillId="0" borderId="1" xfId="0" applyNumberFormat="1" applyFont="1" applyBorder="1" applyAlignment="1">
      <alignment/>
    </xf>
    <xf numFmtId="192" fontId="2" fillId="0" borderId="5" xfId="0" applyNumberFormat="1" applyFont="1" applyBorder="1" applyAlignment="1">
      <alignment/>
    </xf>
    <xf numFmtId="192" fontId="2" fillId="2" borderId="1" xfId="0" applyNumberFormat="1" applyFont="1" applyFill="1" applyBorder="1" applyAlignment="1">
      <alignment/>
    </xf>
    <xf numFmtId="192" fontId="2" fillId="2" borderId="5" xfId="0" applyNumberFormat="1" applyFont="1" applyFill="1" applyBorder="1" applyAlignment="1">
      <alignment/>
    </xf>
    <xf numFmtId="192" fontId="2" fillId="2" borderId="1" xfId="0" applyNumberFormat="1" applyFont="1" applyFill="1" applyBorder="1" applyAlignment="1">
      <alignment/>
    </xf>
    <xf numFmtId="192" fontId="2" fillId="2" borderId="5" xfId="0" applyNumberFormat="1" applyFont="1" applyFill="1" applyBorder="1" applyAlignment="1">
      <alignment/>
    </xf>
    <xf numFmtId="192" fontId="2" fillId="0" borderId="3" xfId="0" applyNumberFormat="1" applyFont="1" applyBorder="1" applyAlignment="1">
      <alignment/>
    </xf>
    <xf numFmtId="192" fontId="2" fillId="0" borderId="6" xfId="0" applyNumberFormat="1" applyFont="1" applyBorder="1" applyAlignment="1">
      <alignment/>
    </xf>
    <xf numFmtId="183" fontId="2" fillId="2" borderId="2" xfId="0" applyNumberFormat="1" applyFont="1" applyFill="1" applyBorder="1" applyAlignment="1">
      <alignment/>
    </xf>
    <xf numFmtId="183" fontId="2" fillId="2" borderId="4" xfId="0" applyNumberFormat="1" applyFont="1" applyFill="1" applyBorder="1" applyAlignment="1">
      <alignment/>
    </xf>
    <xf numFmtId="183" fontId="2" fillId="0" borderId="1" xfId="0" applyNumberFormat="1" applyFont="1" applyBorder="1" applyAlignment="1">
      <alignment/>
    </xf>
    <xf numFmtId="183" fontId="2" fillId="0" borderId="5" xfId="0" applyNumberFormat="1" applyFont="1" applyBorder="1" applyAlignment="1">
      <alignment/>
    </xf>
    <xf numFmtId="183" fontId="2" fillId="2" borderId="1" xfId="0" applyNumberFormat="1" applyFont="1" applyFill="1" applyBorder="1" applyAlignment="1">
      <alignment/>
    </xf>
    <xf numFmtId="183" fontId="2" fillId="2" borderId="5" xfId="0" applyNumberFormat="1" applyFont="1" applyFill="1" applyBorder="1" applyAlignment="1">
      <alignment/>
    </xf>
    <xf numFmtId="183" fontId="2" fillId="2" borderId="1" xfId="0" applyNumberFormat="1" applyFont="1" applyFill="1" applyBorder="1" applyAlignment="1">
      <alignment/>
    </xf>
    <xf numFmtId="183" fontId="2" fillId="2" borderId="5" xfId="0" applyNumberFormat="1" applyFont="1" applyFill="1" applyBorder="1" applyAlignment="1">
      <alignment/>
    </xf>
    <xf numFmtId="183" fontId="2" fillId="0" borderId="6" xfId="0" applyNumberFormat="1" applyFont="1" applyBorder="1" applyAlignment="1">
      <alignment/>
    </xf>
    <xf numFmtId="183" fontId="2" fillId="0" borderId="3" xfId="0" applyNumberFormat="1" applyFont="1" applyBorder="1" applyAlignment="1">
      <alignment/>
    </xf>
    <xf numFmtId="183" fontId="2" fillId="2" borderId="7" xfId="0" applyNumberFormat="1" applyFont="1" applyFill="1" applyBorder="1" applyAlignment="1">
      <alignment/>
    </xf>
    <xf numFmtId="183" fontId="2" fillId="0" borderId="8" xfId="0" applyNumberFormat="1" applyFont="1" applyBorder="1" applyAlignment="1">
      <alignment/>
    </xf>
    <xf numFmtId="183" fontId="2" fillId="2" borderId="8" xfId="0" applyNumberFormat="1" applyFont="1" applyFill="1" applyBorder="1" applyAlignment="1">
      <alignment/>
    </xf>
    <xf numFmtId="183" fontId="2" fillId="2" borderId="8" xfId="0" applyNumberFormat="1" applyFont="1" applyFill="1" applyBorder="1" applyAlignment="1">
      <alignment/>
    </xf>
    <xf numFmtId="192" fontId="2" fillId="2" borderId="8" xfId="0" applyNumberFormat="1" applyFont="1" applyFill="1" applyBorder="1" applyAlignment="1">
      <alignment/>
    </xf>
    <xf numFmtId="192" fontId="2" fillId="0" borderId="8" xfId="0" applyNumberFormat="1" applyFont="1" applyBorder="1" applyAlignment="1">
      <alignment/>
    </xf>
    <xf numFmtId="192" fontId="2" fillId="0" borderId="9" xfId="0" applyNumberFormat="1" applyFont="1" applyBorder="1" applyAlignment="1">
      <alignment/>
    </xf>
    <xf numFmtId="183" fontId="2" fillId="0" borderId="9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3" max="3" width="15.421875" style="0" bestFit="1" customWidth="1"/>
    <col min="4" max="4" width="15.421875" style="0" customWidth="1"/>
    <col min="5" max="7" width="12.7109375" style="0" bestFit="1" customWidth="1"/>
    <col min="8" max="8" width="12.7109375" style="0" customWidth="1"/>
    <col min="9" max="12" width="12.7109375" style="0" bestFit="1" customWidth="1"/>
  </cols>
  <sheetData>
    <row r="1" spans="3:12" s="5" customFormat="1" ht="25.5" customHeight="1">
      <c r="C1" s="11">
        <v>38033</v>
      </c>
      <c r="D1" s="11">
        <v>38061</v>
      </c>
      <c r="E1" s="11">
        <v>38065</v>
      </c>
      <c r="F1" s="11">
        <v>38096</v>
      </c>
      <c r="G1" s="11">
        <v>38126</v>
      </c>
      <c r="H1" s="11">
        <v>38152</v>
      </c>
      <c r="I1" s="11">
        <v>38156</v>
      </c>
      <c r="J1" s="11">
        <v>38181</v>
      </c>
      <c r="K1" s="11">
        <v>38187</v>
      </c>
      <c r="L1" s="12">
        <v>38191</v>
      </c>
    </row>
    <row r="2" spans="3:9" ht="12.75">
      <c r="C2" s="13"/>
      <c r="D2" s="13"/>
      <c r="E2" s="13"/>
      <c r="F2" s="13"/>
      <c r="G2" s="13"/>
      <c r="H2" s="13"/>
      <c r="I2" s="13"/>
    </row>
    <row r="3" spans="3:9" ht="12.75">
      <c r="C3" s="13"/>
      <c r="D3" s="13"/>
      <c r="E3" s="13"/>
      <c r="F3" s="13"/>
      <c r="G3" s="13"/>
      <c r="H3" s="13"/>
      <c r="I3" s="13"/>
    </row>
    <row r="4" spans="1:9" ht="12.75">
      <c r="A4" s="14">
        <v>16117</v>
      </c>
      <c r="B4" s="15">
        <v>38033</v>
      </c>
      <c r="C4" s="16">
        <f aca="true" t="shared" si="0" ref="C4:C17">+(A4-$A$4)*(0.02/29)+1</f>
        <v>1</v>
      </c>
      <c r="D4" s="16"/>
      <c r="E4" s="13"/>
      <c r="F4" s="13"/>
      <c r="G4" s="13"/>
      <c r="H4" s="13"/>
      <c r="I4" s="13"/>
    </row>
    <row r="5" spans="1:9" ht="12.75">
      <c r="A5" s="14">
        <v>16118</v>
      </c>
      <c r="B5" s="15">
        <v>38034</v>
      </c>
      <c r="C5" s="16">
        <f t="shared" si="0"/>
        <v>1.0006896551724138</v>
      </c>
      <c r="D5" s="16"/>
      <c r="E5" s="13"/>
      <c r="F5" s="13"/>
      <c r="G5" s="13"/>
      <c r="H5" s="13"/>
      <c r="I5" s="13"/>
    </row>
    <row r="6" spans="1:4" ht="12.75">
      <c r="A6" s="14">
        <v>16119</v>
      </c>
      <c r="B6" s="15">
        <v>38035</v>
      </c>
      <c r="C6" s="16">
        <f t="shared" si="0"/>
        <v>1.0013793103448276</v>
      </c>
      <c r="D6" s="16"/>
    </row>
    <row r="7" spans="1:8" ht="12.75">
      <c r="A7" s="14">
        <v>16120</v>
      </c>
      <c r="B7" s="15">
        <v>38036</v>
      </c>
      <c r="C7" s="16">
        <f t="shared" si="0"/>
        <v>1.0020689655172415</v>
      </c>
      <c r="D7" s="16"/>
      <c r="E7" s="16"/>
      <c r="F7" s="16"/>
      <c r="G7" s="16"/>
      <c r="H7" s="16"/>
    </row>
    <row r="8" spans="1:8" ht="12.75">
      <c r="A8" s="14">
        <v>16121</v>
      </c>
      <c r="B8" s="15">
        <v>38037</v>
      </c>
      <c r="C8" s="16">
        <f t="shared" si="0"/>
        <v>1.0027586206896553</v>
      </c>
      <c r="D8" s="16"/>
      <c r="E8" s="16"/>
      <c r="F8" s="16"/>
      <c r="G8" s="16"/>
      <c r="H8" s="16"/>
    </row>
    <row r="9" spans="1:8" ht="12.75">
      <c r="A9" s="14">
        <v>16122</v>
      </c>
      <c r="B9" s="15">
        <v>38038</v>
      </c>
      <c r="C9" s="16">
        <f t="shared" si="0"/>
        <v>1.0034482758620689</v>
      </c>
      <c r="D9" s="16"/>
      <c r="E9" s="16"/>
      <c r="F9" s="16"/>
      <c r="G9" s="16"/>
      <c r="H9" s="16"/>
    </row>
    <row r="10" spans="1:8" ht="12.75">
      <c r="A10" s="14">
        <v>16123</v>
      </c>
      <c r="B10" s="15">
        <v>38039</v>
      </c>
      <c r="C10" s="16">
        <f t="shared" si="0"/>
        <v>1.0041379310344827</v>
      </c>
      <c r="D10" s="16"/>
      <c r="E10" s="16"/>
      <c r="F10" s="16"/>
      <c r="G10" s="16"/>
      <c r="H10" s="16"/>
    </row>
    <row r="11" spans="1:8" ht="12.75">
      <c r="A11" s="14">
        <v>16124</v>
      </c>
      <c r="B11" s="15">
        <v>38040</v>
      </c>
      <c r="C11" s="16">
        <f t="shared" si="0"/>
        <v>1.0048275862068965</v>
      </c>
      <c r="D11" s="16"/>
      <c r="E11" s="16"/>
      <c r="F11" s="16"/>
      <c r="G11" s="16"/>
      <c r="H11" s="16"/>
    </row>
    <row r="12" spans="1:8" ht="12.75">
      <c r="A12" s="14">
        <v>16125</v>
      </c>
      <c r="B12" s="15">
        <v>38041</v>
      </c>
      <c r="C12" s="16">
        <f t="shared" si="0"/>
        <v>1.0055172413793103</v>
      </c>
      <c r="D12" s="16"/>
      <c r="E12" s="16"/>
      <c r="F12" s="16"/>
      <c r="G12" s="16"/>
      <c r="H12" s="16"/>
    </row>
    <row r="13" spans="1:8" ht="12.75">
      <c r="A13" s="14">
        <v>16126</v>
      </c>
      <c r="B13" s="15">
        <v>38042</v>
      </c>
      <c r="C13" s="16">
        <f t="shared" si="0"/>
        <v>1.0062068965517241</v>
      </c>
      <c r="D13" s="16"/>
      <c r="E13" s="16"/>
      <c r="F13" s="16"/>
      <c r="G13" s="16"/>
      <c r="H13" s="16"/>
    </row>
    <row r="14" spans="1:8" ht="12.75">
      <c r="A14" s="14">
        <v>16127</v>
      </c>
      <c r="B14" s="15">
        <v>38043</v>
      </c>
      <c r="C14" s="16">
        <f t="shared" si="0"/>
        <v>1.006896551724138</v>
      </c>
      <c r="D14" s="16"/>
      <c r="E14" s="16"/>
      <c r="F14" s="16"/>
      <c r="G14" s="16"/>
      <c r="H14" s="16"/>
    </row>
    <row r="15" spans="1:8" ht="12.75">
      <c r="A15" s="14">
        <v>16128</v>
      </c>
      <c r="B15" s="15">
        <v>38044</v>
      </c>
      <c r="C15" s="16">
        <f t="shared" si="0"/>
        <v>1.0075862068965518</v>
      </c>
      <c r="D15" s="16"/>
      <c r="E15" s="16"/>
      <c r="F15" s="16"/>
      <c r="G15" s="16"/>
      <c r="H15" s="16"/>
    </row>
    <row r="16" spans="1:8" ht="12.75">
      <c r="A16" s="14">
        <v>16129</v>
      </c>
      <c r="B16" s="15">
        <v>38045</v>
      </c>
      <c r="C16" s="16">
        <f t="shared" si="0"/>
        <v>1.0082758620689656</v>
      </c>
      <c r="D16" s="16"/>
      <c r="E16" s="16"/>
      <c r="F16" s="16"/>
      <c r="G16" s="16"/>
      <c r="H16" s="16"/>
    </row>
    <row r="17" spans="1:8" ht="12.75">
      <c r="A17" s="14">
        <v>16130</v>
      </c>
      <c r="B17" s="15">
        <v>38046</v>
      </c>
      <c r="C17" s="16">
        <f t="shared" si="0"/>
        <v>1.0089655172413794</v>
      </c>
      <c r="D17" s="16"/>
      <c r="E17" s="16"/>
      <c r="F17" s="16"/>
      <c r="G17" s="16"/>
      <c r="H17" s="16"/>
    </row>
    <row r="18" spans="1:8" ht="12.75">
      <c r="A18" s="14">
        <v>16131</v>
      </c>
      <c r="B18" s="15">
        <v>38047</v>
      </c>
      <c r="C18" s="16">
        <f aca="true" t="shared" si="1" ref="C18:C48">+(($A$17-$A$4)*(0.02/29)+1)*((A18+1-$A$18)*(0.02/31)+1)</f>
        <v>1.009616462736374</v>
      </c>
      <c r="D18" s="16"/>
      <c r="E18" s="16"/>
      <c r="F18" s="16"/>
      <c r="G18" s="16"/>
      <c r="H18" s="16"/>
    </row>
    <row r="19" spans="1:8" ht="12.75">
      <c r="A19" s="14">
        <v>16132</v>
      </c>
      <c r="B19" s="15">
        <v>38048</v>
      </c>
      <c r="C19" s="16">
        <f t="shared" si="1"/>
        <v>1.0102674082313683</v>
      </c>
      <c r="D19" s="16"/>
      <c r="E19" s="16"/>
      <c r="F19" s="16"/>
      <c r="G19" s="16"/>
      <c r="H19" s="16"/>
    </row>
    <row r="20" spans="1:8" ht="12.75">
      <c r="A20" s="14">
        <v>16133</v>
      </c>
      <c r="B20" s="15">
        <v>38049</v>
      </c>
      <c r="C20" s="16">
        <f t="shared" si="1"/>
        <v>1.0109183537263626</v>
      </c>
      <c r="D20" s="16"/>
      <c r="E20" s="16"/>
      <c r="F20" s="16"/>
      <c r="G20" s="16"/>
      <c r="H20" s="16"/>
    </row>
    <row r="21" spans="1:8" ht="12.75">
      <c r="A21" s="14">
        <v>16134</v>
      </c>
      <c r="B21" s="15">
        <v>38050</v>
      </c>
      <c r="C21" s="16">
        <f t="shared" si="1"/>
        <v>1.0115692992213572</v>
      </c>
      <c r="D21" s="16"/>
      <c r="E21" s="16"/>
      <c r="F21" s="16"/>
      <c r="G21" s="16"/>
      <c r="H21" s="16"/>
    </row>
    <row r="22" spans="1:8" ht="12.75">
      <c r="A22" s="14">
        <v>16135</v>
      </c>
      <c r="B22" s="15">
        <v>38051</v>
      </c>
      <c r="C22" s="16">
        <f t="shared" si="1"/>
        <v>1.0122202447163515</v>
      </c>
      <c r="D22" s="16"/>
      <c r="E22" s="16"/>
      <c r="F22" s="16"/>
      <c r="G22" s="16"/>
      <c r="H22" s="16"/>
    </row>
    <row r="23" spans="1:8" ht="12.75">
      <c r="A23" s="14">
        <v>16136</v>
      </c>
      <c r="B23" s="15">
        <v>38052</v>
      </c>
      <c r="C23" s="16">
        <f t="shared" si="1"/>
        <v>1.012871190211346</v>
      </c>
      <c r="D23" s="16"/>
      <c r="E23" s="16"/>
      <c r="F23" s="16"/>
      <c r="G23" s="16"/>
      <c r="H23" s="16"/>
    </row>
    <row r="24" spans="1:8" ht="12.75">
      <c r="A24" s="14">
        <v>16137</v>
      </c>
      <c r="B24" s="15">
        <v>38053</v>
      </c>
      <c r="C24" s="16">
        <f t="shared" si="1"/>
        <v>1.0135221357063404</v>
      </c>
      <c r="D24" s="16"/>
      <c r="E24" s="16"/>
      <c r="F24" s="16"/>
      <c r="G24" s="16"/>
      <c r="H24" s="16"/>
    </row>
    <row r="25" spans="1:8" ht="12.75">
      <c r="A25" s="14">
        <v>16138</v>
      </c>
      <c r="B25" s="15">
        <v>38054</v>
      </c>
      <c r="C25" s="16">
        <f t="shared" si="1"/>
        <v>1.014173081201335</v>
      </c>
      <c r="D25" s="16"/>
      <c r="E25" s="16"/>
      <c r="F25" s="16"/>
      <c r="G25" s="16"/>
      <c r="H25" s="16"/>
    </row>
    <row r="26" spans="1:8" ht="12.75">
      <c r="A26" s="14">
        <v>16139</v>
      </c>
      <c r="B26" s="15">
        <v>38055</v>
      </c>
      <c r="C26" s="16">
        <f t="shared" si="1"/>
        <v>1.0148240266963293</v>
      </c>
      <c r="D26" s="16"/>
      <c r="E26" s="16"/>
      <c r="F26" s="16"/>
      <c r="G26" s="16"/>
      <c r="H26" s="16"/>
    </row>
    <row r="27" spans="1:8" ht="12.75">
      <c r="A27" s="14">
        <v>16140</v>
      </c>
      <c r="B27" s="15">
        <v>38056</v>
      </c>
      <c r="C27" s="16">
        <f t="shared" si="1"/>
        <v>1.0154749721913237</v>
      </c>
      <c r="D27" s="16"/>
      <c r="E27" s="16"/>
      <c r="F27" s="16"/>
      <c r="G27" s="16"/>
      <c r="H27" s="16"/>
    </row>
    <row r="28" spans="1:8" ht="12.75">
      <c r="A28" s="14">
        <v>16141</v>
      </c>
      <c r="B28" s="15">
        <v>38057</v>
      </c>
      <c r="C28" s="16">
        <f t="shared" si="1"/>
        <v>1.0161259176863182</v>
      </c>
      <c r="D28" s="16"/>
      <c r="E28" s="16"/>
      <c r="F28" s="16"/>
      <c r="G28" s="16"/>
      <c r="H28" s="16"/>
    </row>
    <row r="29" spans="1:8" ht="12.75">
      <c r="A29" s="14">
        <v>16142</v>
      </c>
      <c r="B29" s="15">
        <v>38058</v>
      </c>
      <c r="C29" s="16">
        <f t="shared" si="1"/>
        <v>1.0167768631813128</v>
      </c>
      <c r="D29" s="16"/>
      <c r="E29" s="16"/>
      <c r="F29" s="16"/>
      <c r="G29" s="16"/>
      <c r="H29" s="16"/>
    </row>
    <row r="30" spans="1:8" ht="12.75">
      <c r="A30" s="14">
        <v>16143</v>
      </c>
      <c r="B30" s="15">
        <v>38059</v>
      </c>
      <c r="C30" s="16">
        <f t="shared" si="1"/>
        <v>1.017427808676307</v>
      </c>
      <c r="D30" s="16"/>
      <c r="E30" s="16"/>
      <c r="F30" s="16"/>
      <c r="G30" s="16"/>
      <c r="H30" s="16"/>
    </row>
    <row r="31" spans="1:8" ht="12.75">
      <c r="A31" s="14">
        <v>16144</v>
      </c>
      <c r="B31" s="15">
        <v>38060</v>
      </c>
      <c r="C31" s="16">
        <f t="shared" si="1"/>
        <v>1.0180787541713014</v>
      </c>
      <c r="D31" s="16"/>
      <c r="E31" s="16"/>
      <c r="F31" s="16"/>
      <c r="G31" s="16"/>
      <c r="H31" s="16"/>
    </row>
    <row r="32" spans="1:8" ht="12.75">
      <c r="A32" s="14">
        <v>16145</v>
      </c>
      <c r="B32" s="15">
        <v>38061</v>
      </c>
      <c r="C32" s="16">
        <f t="shared" si="1"/>
        <v>1.018729699666296</v>
      </c>
      <c r="D32" s="16">
        <f aca="true" t="shared" si="2" ref="D32:D48">+((A32-$A$32)*(0.02/31)+1)</f>
        <v>1</v>
      </c>
      <c r="E32" s="16"/>
      <c r="F32" s="16"/>
      <c r="G32" s="16"/>
      <c r="H32" s="16"/>
    </row>
    <row r="33" spans="1:8" ht="12.75">
      <c r="A33" s="14">
        <v>16146</v>
      </c>
      <c r="B33" s="15">
        <v>38062</v>
      </c>
      <c r="C33" s="16">
        <f t="shared" si="1"/>
        <v>1.0193806451612903</v>
      </c>
      <c r="D33" s="16">
        <f t="shared" si="2"/>
        <v>1.0006451612903227</v>
      </c>
      <c r="E33" s="16"/>
      <c r="F33" s="16"/>
      <c r="G33" s="16"/>
      <c r="H33" s="16"/>
    </row>
    <row r="34" spans="1:8" ht="12.75">
      <c r="A34" s="14">
        <v>16147</v>
      </c>
      <c r="B34" s="15">
        <v>38063</v>
      </c>
      <c r="C34" s="16">
        <f t="shared" si="1"/>
        <v>1.020031590656285</v>
      </c>
      <c r="D34" s="16">
        <f t="shared" si="2"/>
        <v>1.001290322580645</v>
      </c>
      <c r="E34" s="16"/>
      <c r="F34" s="16"/>
      <c r="G34" s="16"/>
      <c r="H34" s="16"/>
    </row>
    <row r="35" spans="1:8" ht="12.75">
      <c r="A35" s="14">
        <v>16148</v>
      </c>
      <c r="B35" s="15">
        <v>38064</v>
      </c>
      <c r="C35" s="16">
        <f t="shared" si="1"/>
        <v>1.0206825361512795</v>
      </c>
      <c r="D35" s="16">
        <f t="shared" si="2"/>
        <v>1.0019354838709678</v>
      </c>
      <c r="E35" s="16"/>
      <c r="F35" s="16"/>
      <c r="G35" s="16"/>
      <c r="H35" s="16"/>
    </row>
    <row r="36" spans="1:8" ht="12.75">
      <c r="A36" s="14">
        <v>16149</v>
      </c>
      <c r="B36" s="15">
        <v>38065</v>
      </c>
      <c r="C36" s="16">
        <f t="shared" si="1"/>
        <v>1.0213334816462736</v>
      </c>
      <c r="D36" s="16">
        <f t="shared" si="2"/>
        <v>1.0025806451612904</v>
      </c>
      <c r="E36" s="16">
        <f aca="true" t="shared" si="3" ref="E36:E48">+((A36-$A$36)*(0.02/31)+1)</f>
        <v>1</v>
      </c>
      <c r="F36" s="16"/>
      <c r="G36" s="16"/>
      <c r="H36" s="16"/>
    </row>
    <row r="37" spans="1:8" ht="12.75">
      <c r="A37" s="14">
        <v>16150</v>
      </c>
      <c r="B37" s="15">
        <v>38066</v>
      </c>
      <c r="C37" s="16">
        <f t="shared" si="1"/>
        <v>1.0219844271412681</v>
      </c>
      <c r="D37" s="16">
        <f t="shared" si="2"/>
        <v>1.0032258064516129</v>
      </c>
      <c r="E37" s="16">
        <f t="shared" si="3"/>
        <v>1.0006451612903227</v>
      </c>
      <c r="F37" s="16"/>
      <c r="G37" s="16"/>
      <c r="H37" s="16"/>
    </row>
    <row r="38" spans="1:8" ht="12.75">
      <c r="A38" s="14">
        <v>16151</v>
      </c>
      <c r="B38" s="15">
        <v>38067</v>
      </c>
      <c r="C38" s="16">
        <f t="shared" si="1"/>
        <v>1.0226353726362625</v>
      </c>
      <c r="D38" s="16">
        <f t="shared" si="2"/>
        <v>1.0038709677419355</v>
      </c>
      <c r="E38" s="16">
        <f t="shared" si="3"/>
        <v>1.001290322580645</v>
      </c>
      <c r="F38" s="16"/>
      <c r="G38" s="16"/>
      <c r="H38" s="16"/>
    </row>
    <row r="39" spans="1:8" ht="12.75">
      <c r="A39" s="14">
        <v>16152</v>
      </c>
      <c r="B39" s="15">
        <v>38068</v>
      </c>
      <c r="C39" s="16">
        <f t="shared" si="1"/>
        <v>1.023286318131257</v>
      </c>
      <c r="D39" s="16">
        <f t="shared" si="2"/>
        <v>1.004516129032258</v>
      </c>
      <c r="E39" s="16">
        <f t="shared" si="3"/>
        <v>1.0019354838709678</v>
      </c>
      <c r="F39" s="16"/>
      <c r="G39" s="16"/>
      <c r="H39" s="16"/>
    </row>
    <row r="40" spans="1:8" ht="12.75">
      <c r="A40" s="14">
        <v>16153</v>
      </c>
      <c r="B40" s="15">
        <v>38069</v>
      </c>
      <c r="C40" s="16">
        <f t="shared" si="1"/>
        <v>1.0239372636262516</v>
      </c>
      <c r="D40" s="16">
        <f t="shared" si="2"/>
        <v>1.0051612903225806</v>
      </c>
      <c r="E40" s="16">
        <f t="shared" si="3"/>
        <v>1.0025806451612904</v>
      </c>
      <c r="F40" s="16"/>
      <c r="G40" s="16"/>
      <c r="H40" s="16"/>
    </row>
    <row r="41" spans="1:8" ht="12.75">
      <c r="A41" s="14">
        <v>16154</v>
      </c>
      <c r="B41" s="15">
        <v>38070</v>
      </c>
      <c r="C41" s="16">
        <f t="shared" si="1"/>
        <v>1.024588209121246</v>
      </c>
      <c r="D41" s="16">
        <f t="shared" si="2"/>
        <v>1.0058064516129033</v>
      </c>
      <c r="E41" s="16">
        <f t="shared" si="3"/>
        <v>1.0032258064516129</v>
      </c>
      <c r="F41" s="16"/>
      <c r="G41" s="16"/>
      <c r="H41" s="16"/>
    </row>
    <row r="42" spans="1:8" ht="12.75">
      <c r="A42" s="14">
        <v>16155</v>
      </c>
      <c r="B42" s="15">
        <v>38071</v>
      </c>
      <c r="C42" s="16">
        <f t="shared" si="1"/>
        <v>1.0252391546162403</v>
      </c>
      <c r="D42" s="16">
        <f t="shared" si="2"/>
        <v>1.0064516129032257</v>
      </c>
      <c r="E42" s="16">
        <f t="shared" si="3"/>
        <v>1.0038709677419355</v>
      </c>
      <c r="F42" s="16"/>
      <c r="G42" s="16"/>
      <c r="H42" s="16"/>
    </row>
    <row r="43" spans="1:8" ht="12.75">
      <c r="A43" s="14">
        <v>16156</v>
      </c>
      <c r="B43" s="15">
        <v>38072</v>
      </c>
      <c r="C43" s="16">
        <f t="shared" si="1"/>
        <v>1.0258901001112348</v>
      </c>
      <c r="D43" s="16">
        <f t="shared" si="2"/>
        <v>1.0070967741935484</v>
      </c>
      <c r="E43" s="16">
        <f t="shared" si="3"/>
        <v>1.004516129032258</v>
      </c>
      <c r="F43" s="16"/>
      <c r="G43" s="16"/>
      <c r="H43" s="16"/>
    </row>
    <row r="44" spans="1:8" ht="12.75">
      <c r="A44" s="14">
        <v>16157</v>
      </c>
      <c r="B44" s="15">
        <v>38073</v>
      </c>
      <c r="C44" s="16">
        <f t="shared" si="1"/>
        <v>1.0265410456062292</v>
      </c>
      <c r="D44" s="16">
        <f t="shared" si="2"/>
        <v>1.007741935483871</v>
      </c>
      <c r="E44" s="16">
        <f t="shared" si="3"/>
        <v>1.0051612903225806</v>
      </c>
      <c r="F44" s="16"/>
      <c r="G44" s="16"/>
      <c r="H44" s="16"/>
    </row>
    <row r="45" spans="1:8" ht="12.75">
      <c r="A45" s="14">
        <v>16158</v>
      </c>
      <c r="B45" s="15">
        <v>38074</v>
      </c>
      <c r="C45" s="16">
        <f t="shared" si="1"/>
        <v>1.0271919911012237</v>
      </c>
      <c r="D45" s="16">
        <f t="shared" si="2"/>
        <v>1.0083870967741935</v>
      </c>
      <c r="E45" s="16">
        <f t="shared" si="3"/>
        <v>1.0058064516129033</v>
      </c>
      <c r="F45" s="16"/>
      <c r="G45" s="16"/>
      <c r="H45" s="16"/>
    </row>
    <row r="46" spans="1:8" ht="12.75">
      <c r="A46" s="14">
        <v>16159</v>
      </c>
      <c r="B46" s="15">
        <v>38075</v>
      </c>
      <c r="C46" s="16">
        <f t="shared" si="1"/>
        <v>1.0278429365962183</v>
      </c>
      <c r="D46" s="16">
        <f t="shared" si="2"/>
        <v>1.0090322580645161</v>
      </c>
      <c r="E46" s="16">
        <f t="shared" si="3"/>
        <v>1.0064516129032257</v>
      </c>
      <c r="F46" s="16"/>
      <c r="G46" s="16"/>
      <c r="H46" s="16"/>
    </row>
    <row r="47" spans="1:8" ht="12.75">
      <c r="A47" s="14">
        <v>16160</v>
      </c>
      <c r="B47" s="15">
        <v>38076</v>
      </c>
      <c r="C47" s="16">
        <f t="shared" si="1"/>
        <v>1.0284938820912124</v>
      </c>
      <c r="D47" s="16">
        <f t="shared" si="2"/>
        <v>1.0096774193548388</v>
      </c>
      <c r="E47" s="16">
        <f t="shared" si="3"/>
        <v>1.0070967741935484</v>
      </c>
      <c r="F47" s="16"/>
      <c r="G47" s="16"/>
      <c r="H47" s="16"/>
    </row>
    <row r="48" spans="1:8" ht="12.75">
      <c r="A48" s="14">
        <v>16161</v>
      </c>
      <c r="B48" s="15">
        <v>38077</v>
      </c>
      <c r="C48" s="16">
        <f t="shared" si="1"/>
        <v>1.029144827586207</v>
      </c>
      <c r="D48" s="16">
        <f t="shared" si="2"/>
        <v>1.0103225806451612</v>
      </c>
      <c r="E48" s="16">
        <f t="shared" si="3"/>
        <v>1.007741935483871</v>
      </c>
      <c r="F48" s="16"/>
      <c r="G48" s="16"/>
      <c r="H48" s="16"/>
    </row>
    <row r="49" spans="1:8" ht="12.75">
      <c r="A49" s="14">
        <v>16162</v>
      </c>
      <c r="B49" s="15">
        <v>38078</v>
      </c>
      <c r="C49" s="16">
        <f aca="true" t="shared" si="4" ref="C49:C78">+(($A$17-$A$4)*(0.02/29)+1)*(1.02)*((A49+1-$A$49)*(0.04/30)+1)</f>
        <v>1.0305170206896552</v>
      </c>
      <c r="D49" s="16">
        <f aca="true" t="shared" si="5" ref="D49:D78">+(($A$48-$A$32)*(0.02/31)+1)*((A49+1-$A$49)*(0.02/30)+1)</f>
        <v>1.010996129032258</v>
      </c>
      <c r="E49" s="16">
        <f aca="true" t="shared" si="6" ref="E49:E78">+(($A$48-$A$36)*(0.02/31)+1)*((A49+1-$A$49)*(0.02/30)+1)</f>
        <v>1.0084137634408603</v>
      </c>
      <c r="F49" s="16"/>
      <c r="G49" s="16"/>
      <c r="H49" s="16"/>
    </row>
    <row r="50" spans="1:8" ht="12.75">
      <c r="A50" s="14">
        <v>16163</v>
      </c>
      <c r="B50" s="15">
        <v>38079</v>
      </c>
      <c r="C50" s="16">
        <f t="shared" si="4"/>
        <v>1.0318892137931035</v>
      </c>
      <c r="D50" s="16">
        <f t="shared" si="5"/>
        <v>1.0116696774193548</v>
      </c>
      <c r="E50" s="16">
        <f t="shared" si="6"/>
        <v>1.0090855913978496</v>
      </c>
      <c r="F50" s="16"/>
      <c r="G50" s="16"/>
      <c r="H50" s="16"/>
    </row>
    <row r="51" spans="1:8" ht="12.75">
      <c r="A51" s="14">
        <v>16164</v>
      </c>
      <c r="B51" s="15">
        <v>38080</v>
      </c>
      <c r="C51" s="16">
        <f t="shared" si="4"/>
        <v>1.0332614068965518</v>
      </c>
      <c r="D51" s="16">
        <f t="shared" si="5"/>
        <v>1.0123432258064515</v>
      </c>
      <c r="E51" s="16">
        <f t="shared" si="6"/>
        <v>1.0097574193548389</v>
      </c>
      <c r="F51" s="16"/>
      <c r="G51" s="16"/>
      <c r="H51" s="16"/>
    </row>
    <row r="52" spans="1:8" ht="12.75">
      <c r="A52" s="14">
        <v>16165</v>
      </c>
      <c r="B52" s="15">
        <v>38081</v>
      </c>
      <c r="C52" s="16">
        <f t="shared" si="4"/>
        <v>1.0346336</v>
      </c>
      <c r="D52" s="16">
        <f t="shared" si="5"/>
        <v>1.0130167741935483</v>
      </c>
      <c r="E52" s="16">
        <f t="shared" si="6"/>
        <v>1.010429247311828</v>
      </c>
      <c r="F52" s="16"/>
      <c r="G52" s="16"/>
      <c r="H52" s="16"/>
    </row>
    <row r="53" spans="1:8" ht="12.75">
      <c r="A53" s="14">
        <v>16166</v>
      </c>
      <c r="B53" s="15">
        <v>38082</v>
      </c>
      <c r="C53" s="16">
        <f t="shared" si="4"/>
        <v>1.0360057931034483</v>
      </c>
      <c r="D53" s="16">
        <f t="shared" si="5"/>
        <v>1.0136903225806453</v>
      </c>
      <c r="E53" s="16">
        <f t="shared" si="6"/>
        <v>1.0111010752688174</v>
      </c>
      <c r="F53" s="16"/>
      <c r="G53" s="16"/>
      <c r="H53" s="16"/>
    </row>
    <row r="54" spans="1:8" ht="12.75">
      <c r="A54" s="14">
        <v>16167</v>
      </c>
      <c r="B54" s="15">
        <v>38083</v>
      </c>
      <c r="C54" s="16">
        <f t="shared" si="4"/>
        <v>1.0373779862068966</v>
      </c>
      <c r="D54" s="16">
        <f t="shared" si="5"/>
        <v>1.0143638709677418</v>
      </c>
      <c r="E54" s="16">
        <f t="shared" si="6"/>
        <v>1.0117729032258065</v>
      </c>
      <c r="F54" s="16"/>
      <c r="G54" s="16"/>
      <c r="H54" s="16"/>
    </row>
    <row r="55" spans="1:8" ht="12.75">
      <c r="A55" s="14">
        <v>16168</v>
      </c>
      <c r="B55" s="15">
        <v>38084</v>
      </c>
      <c r="C55" s="16">
        <f t="shared" si="4"/>
        <v>1.038750179310345</v>
      </c>
      <c r="D55" s="16">
        <f t="shared" si="5"/>
        <v>1.0150374193548386</v>
      </c>
      <c r="E55" s="16">
        <f t="shared" si="6"/>
        <v>1.0124447311827958</v>
      </c>
      <c r="F55" s="16"/>
      <c r="G55" s="16"/>
      <c r="H55" s="16"/>
    </row>
    <row r="56" spans="1:8" ht="12.75">
      <c r="A56" s="14">
        <v>16169</v>
      </c>
      <c r="B56" s="15">
        <v>38085</v>
      </c>
      <c r="C56" s="16">
        <f t="shared" si="4"/>
        <v>1.0401223724137931</v>
      </c>
      <c r="D56" s="16">
        <f t="shared" si="5"/>
        <v>1.0157109677419356</v>
      </c>
      <c r="E56" s="16">
        <f t="shared" si="6"/>
        <v>1.013116559139785</v>
      </c>
      <c r="F56" s="16"/>
      <c r="G56" s="16"/>
      <c r="H56" s="16"/>
    </row>
    <row r="57" spans="1:8" ht="12.75">
      <c r="A57" s="14">
        <v>16170</v>
      </c>
      <c r="B57" s="15">
        <v>38086</v>
      </c>
      <c r="C57" s="16">
        <f t="shared" si="4"/>
        <v>1.0414945655172414</v>
      </c>
      <c r="D57" s="16">
        <f t="shared" si="5"/>
        <v>1.0163845161290321</v>
      </c>
      <c r="E57" s="16">
        <f t="shared" si="6"/>
        <v>1.0137883870967743</v>
      </c>
      <c r="F57" s="16"/>
      <c r="G57" s="16"/>
      <c r="H57" s="16"/>
    </row>
    <row r="58" spans="1:8" ht="12.75">
      <c r="A58" s="14">
        <v>16171</v>
      </c>
      <c r="B58" s="15">
        <v>38087</v>
      </c>
      <c r="C58" s="16">
        <f t="shared" si="4"/>
        <v>1.04286675862069</v>
      </c>
      <c r="D58" s="16">
        <f t="shared" si="5"/>
        <v>1.017058064516129</v>
      </c>
      <c r="E58" s="16">
        <f t="shared" si="6"/>
        <v>1.0144602150537634</v>
      </c>
      <c r="F58" s="16"/>
      <c r="G58" s="16"/>
      <c r="H58" s="16"/>
    </row>
    <row r="59" spans="1:8" ht="12.75">
      <c r="A59" s="14">
        <v>16172</v>
      </c>
      <c r="B59" s="15">
        <v>38088</v>
      </c>
      <c r="C59" s="16">
        <f t="shared" si="4"/>
        <v>1.044238951724138</v>
      </c>
      <c r="D59" s="16">
        <f t="shared" si="5"/>
        <v>1.017731612903226</v>
      </c>
      <c r="E59" s="16">
        <f t="shared" si="6"/>
        <v>1.0151320430107529</v>
      </c>
      <c r="F59" s="16"/>
      <c r="G59" s="16"/>
      <c r="H59" s="16"/>
    </row>
    <row r="60" spans="1:8" ht="12.75">
      <c r="A60" s="14">
        <v>16173</v>
      </c>
      <c r="B60" s="15">
        <v>38089</v>
      </c>
      <c r="C60" s="16">
        <f t="shared" si="4"/>
        <v>1.0456111448275862</v>
      </c>
      <c r="D60" s="16">
        <f t="shared" si="5"/>
        <v>1.0184051612903224</v>
      </c>
      <c r="E60" s="16">
        <f t="shared" si="6"/>
        <v>1.015803870967742</v>
      </c>
      <c r="F60" s="16"/>
      <c r="G60" s="16"/>
      <c r="H60" s="16"/>
    </row>
    <row r="61" spans="1:8" ht="12.75">
      <c r="A61" s="14">
        <v>16174</v>
      </c>
      <c r="B61" s="15">
        <v>38090</v>
      </c>
      <c r="C61" s="16">
        <f t="shared" si="4"/>
        <v>1.0469833379310347</v>
      </c>
      <c r="D61" s="16">
        <f t="shared" si="5"/>
        <v>1.0190787096774192</v>
      </c>
      <c r="E61" s="16">
        <f t="shared" si="6"/>
        <v>1.0164756989247312</v>
      </c>
      <c r="F61" s="16"/>
      <c r="G61" s="16"/>
      <c r="H61" s="16"/>
    </row>
    <row r="62" spans="1:8" ht="12.75">
      <c r="A62" s="14">
        <v>16175</v>
      </c>
      <c r="B62" s="15">
        <v>38091</v>
      </c>
      <c r="C62" s="16">
        <f t="shared" si="4"/>
        <v>1.0483555310344828</v>
      </c>
      <c r="D62" s="16">
        <f t="shared" si="5"/>
        <v>1.0197522580645162</v>
      </c>
      <c r="E62" s="16">
        <f t="shared" si="6"/>
        <v>1.0171475268817205</v>
      </c>
      <c r="F62" s="16"/>
      <c r="G62" s="16"/>
      <c r="H62" s="16"/>
    </row>
    <row r="63" spans="1:8" ht="12.75">
      <c r="A63" s="14">
        <v>16176</v>
      </c>
      <c r="B63" s="15">
        <v>38092</v>
      </c>
      <c r="C63" s="16">
        <f t="shared" si="4"/>
        <v>1.049727724137931</v>
      </c>
      <c r="D63" s="16">
        <f t="shared" si="5"/>
        <v>1.020425806451613</v>
      </c>
      <c r="E63" s="16">
        <f t="shared" si="6"/>
        <v>1.0178193548387098</v>
      </c>
      <c r="F63" s="16"/>
      <c r="G63" s="16"/>
      <c r="H63" s="16"/>
    </row>
    <row r="64" spans="1:8" ht="12.75">
      <c r="A64" s="14">
        <v>16177</v>
      </c>
      <c r="B64" s="15">
        <v>38093</v>
      </c>
      <c r="C64" s="16">
        <f t="shared" si="4"/>
        <v>1.0510999172413795</v>
      </c>
      <c r="D64" s="16">
        <f t="shared" si="5"/>
        <v>1.0210993548387095</v>
      </c>
      <c r="E64" s="16">
        <f t="shared" si="6"/>
        <v>1.0184911827956988</v>
      </c>
      <c r="F64" s="16"/>
      <c r="G64" s="16"/>
      <c r="H64" s="16"/>
    </row>
    <row r="65" spans="1:8" ht="12.75">
      <c r="A65" s="14">
        <v>16178</v>
      </c>
      <c r="B65" s="15">
        <v>38094</v>
      </c>
      <c r="C65" s="16">
        <f t="shared" si="4"/>
        <v>1.0524721103448276</v>
      </c>
      <c r="D65" s="16">
        <f t="shared" si="5"/>
        <v>1.0217729032258065</v>
      </c>
      <c r="E65" s="16">
        <f t="shared" si="6"/>
        <v>1.0191630107526883</v>
      </c>
      <c r="F65" s="16"/>
      <c r="G65" s="16"/>
      <c r="H65" s="16"/>
    </row>
    <row r="66" spans="1:8" ht="12.75">
      <c r="A66" s="14">
        <v>16179</v>
      </c>
      <c r="B66" s="15">
        <v>38095</v>
      </c>
      <c r="C66" s="16">
        <f t="shared" si="4"/>
        <v>1.0538443034482758</v>
      </c>
      <c r="D66" s="16">
        <f t="shared" si="5"/>
        <v>1.0224464516129033</v>
      </c>
      <c r="E66" s="16">
        <f t="shared" si="6"/>
        <v>1.0198348387096774</v>
      </c>
      <c r="F66" s="16"/>
      <c r="G66" s="16"/>
      <c r="H66" s="16"/>
    </row>
    <row r="67" spans="1:8" ht="12.75">
      <c r="A67" s="14">
        <v>16180</v>
      </c>
      <c r="B67" s="15">
        <v>38096</v>
      </c>
      <c r="C67" s="16">
        <f t="shared" si="4"/>
        <v>1.0552164965517243</v>
      </c>
      <c r="D67" s="16">
        <f t="shared" si="5"/>
        <v>1.0231199999999998</v>
      </c>
      <c r="E67" s="16">
        <f t="shared" si="6"/>
        <v>1.0205066666666667</v>
      </c>
      <c r="F67" s="16">
        <f aca="true" t="shared" si="7" ref="F67:F78">+((A67-$A$67)*(0.02/30)+1)</f>
        <v>1</v>
      </c>
      <c r="G67" s="16"/>
      <c r="H67" s="16"/>
    </row>
    <row r="68" spans="1:8" ht="12.75">
      <c r="A68" s="14">
        <v>16181</v>
      </c>
      <c r="B68" s="15">
        <v>38097</v>
      </c>
      <c r="C68" s="16">
        <f t="shared" si="4"/>
        <v>1.0565886896551724</v>
      </c>
      <c r="D68" s="16">
        <f t="shared" si="5"/>
        <v>1.0237935483870968</v>
      </c>
      <c r="E68" s="16">
        <f t="shared" si="6"/>
        <v>1.0211784946236562</v>
      </c>
      <c r="F68" s="16">
        <f t="shared" si="7"/>
        <v>1.0006666666666666</v>
      </c>
      <c r="G68" s="16"/>
      <c r="H68" s="16"/>
    </row>
    <row r="69" spans="1:8" ht="12.75">
      <c r="A69" s="14">
        <v>16182</v>
      </c>
      <c r="B69" s="15">
        <v>38098</v>
      </c>
      <c r="C69" s="16">
        <f t="shared" si="4"/>
        <v>1.0579608827586209</v>
      </c>
      <c r="D69" s="16">
        <f t="shared" si="5"/>
        <v>1.0244670967741936</v>
      </c>
      <c r="E69" s="16">
        <f t="shared" si="6"/>
        <v>1.0218503225806452</v>
      </c>
      <c r="F69" s="16">
        <f t="shared" si="7"/>
        <v>1.0013333333333334</v>
      </c>
      <c r="G69" s="16"/>
      <c r="H69" s="16"/>
    </row>
    <row r="70" spans="1:8" ht="12.75">
      <c r="A70" s="14">
        <v>16183</v>
      </c>
      <c r="B70" s="15">
        <v>38099</v>
      </c>
      <c r="C70" s="16">
        <f t="shared" si="4"/>
        <v>1.0593330758620692</v>
      </c>
      <c r="D70" s="16">
        <f t="shared" si="5"/>
        <v>1.02514064516129</v>
      </c>
      <c r="E70" s="16">
        <f t="shared" si="6"/>
        <v>1.0225221505376345</v>
      </c>
      <c r="F70" s="16">
        <f t="shared" si="7"/>
        <v>1.002</v>
      </c>
      <c r="G70" s="16"/>
      <c r="H70" s="16"/>
    </row>
    <row r="71" spans="1:8" ht="12.75">
      <c r="A71" s="14">
        <v>16184</v>
      </c>
      <c r="B71" s="15">
        <v>38100</v>
      </c>
      <c r="C71" s="16">
        <f t="shared" si="4"/>
        <v>1.0607052689655172</v>
      </c>
      <c r="D71" s="16">
        <f t="shared" si="5"/>
        <v>1.025814193548387</v>
      </c>
      <c r="E71" s="16">
        <f t="shared" si="6"/>
        <v>1.0231939784946238</v>
      </c>
      <c r="F71" s="16">
        <f t="shared" si="7"/>
        <v>1.0026666666666666</v>
      </c>
      <c r="G71" s="16"/>
      <c r="H71" s="16"/>
    </row>
    <row r="72" spans="1:8" ht="12.75">
      <c r="A72" s="14">
        <v>16185</v>
      </c>
      <c r="B72" s="15">
        <v>38101</v>
      </c>
      <c r="C72" s="16">
        <f t="shared" si="4"/>
        <v>1.0620774620689657</v>
      </c>
      <c r="D72" s="16">
        <f t="shared" si="5"/>
        <v>1.0264877419354839</v>
      </c>
      <c r="E72" s="16">
        <f t="shared" si="6"/>
        <v>1.023865806451613</v>
      </c>
      <c r="F72" s="16">
        <f t="shared" si="7"/>
        <v>1.0033333333333334</v>
      </c>
      <c r="G72" s="16"/>
      <c r="H72" s="16"/>
    </row>
    <row r="73" spans="1:8" ht="12.75">
      <c r="A73" s="14">
        <v>16186</v>
      </c>
      <c r="B73" s="15">
        <v>38102</v>
      </c>
      <c r="C73" s="16">
        <f t="shared" si="4"/>
        <v>1.063449655172414</v>
      </c>
      <c r="D73" s="16">
        <f t="shared" si="5"/>
        <v>1.0271612903225804</v>
      </c>
      <c r="E73" s="16">
        <f t="shared" si="6"/>
        <v>1.0245376344086021</v>
      </c>
      <c r="F73" s="16">
        <f t="shared" si="7"/>
        <v>1.004</v>
      </c>
      <c r="G73" s="16"/>
      <c r="H73" s="16"/>
    </row>
    <row r="74" spans="1:8" ht="12.75">
      <c r="A74" s="14">
        <v>16187</v>
      </c>
      <c r="B74" s="15">
        <v>38103</v>
      </c>
      <c r="C74" s="16">
        <f t="shared" si="4"/>
        <v>1.064821848275862</v>
      </c>
      <c r="D74" s="16">
        <f t="shared" si="5"/>
        <v>1.0278348387096774</v>
      </c>
      <c r="E74" s="16">
        <f t="shared" si="6"/>
        <v>1.0252094623655916</v>
      </c>
      <c r="F74" s="16">
        <f t="shared" si="7"/>
        <v>1.0046666666666666</v>
      </c>
      <c r="G74" s="16"/>
      <c r="H74" s="16"/>
    </row>
    <row r="75" spans="1:8" ht="12.75">
      <c r="A75" s="14">
        <v>16188</v>
      </c>
      <c r="B75" s="15">
        <v>38104</v>
      </c>
      <c r="C75" s="16">
        <f t="shared" si="4"/>
        <v>1.0661940413793105</v>
      </c>
      <c r="D75" s="16">
        <f t="shared" si="5"/>
        <v>1.0285083870967742</v>
      </c>
      <c r="E75" s="16">
        <f t="shared" si="6"/>
        <v>1.0258812903225807</v>
      </c>
      <c r="F75" s="16">
        <f t="shared" si="7"/>
        <v>1.0053333333333334</v>
      </c>
      <c r="G75" s="16"/>
      <c r="H75" s="16"/>
    </row>
    <row r="76" spans="1:8" ht="12.75">
      <c r="A76" s="14">
        <v>16189</v>
      </c>
      <c r="B76" s="15">
        <v>38105</v>
      </c>
      <c r="C76" s="16">
        <f t="shared" si="4"/>
        <v>1.0675662344827586</v>
      </c>
      <c r="D76" s="16">
        <f t="shared" si="5"/>
        <v>1.029181935483871</v>
      </c>
      <c r="E76" s="16">
        <f t="shared" si="6"/>
        <v>1.02655311827957</v>
      </c>
      <c r="F76" s="16">
        <f t="shared" si="7"/>
        <v>1.006</v>
      </c>
      <c r="G76" s="16"/>
      <c r="H76" s="16"/>
    </row>
    <row r="77" spans="1:8" ht="12.75">
      <c r="A77" s="14">
        <v>16190</v>
      </c>
      <c r="B77" s="15">
        <v>38106</v>
      </c>
      <c r="C77" s="16">
        <f t="shared" si="4"/>
        <v>1.0689384275862068</v>
      </c>
      <c r="D77" s="16">
        <f t="shared" si="5"/>
        <v>1.0298554838709677</v>
      </c>
      <c r="E77" s="16">
        <f t="shared" si="6"/>
        <v>1.0272249462365592</v>
      </c>
      <c r="F77" s="16">
        <f t="shared" si="7"/>
        <v>1.0066666666666666</v>
      </c>
      <c r="G77" s="16"/>
      <c r="H77" s="16"/>
    </row>
    <row r="78" spans="1:8" ht="12.75">
      <c r="A78" s="14">
        <v>16191</v>
      </c>
      <c r="B78" s="15">
        <v>38107</v>
      </c>
      <c r="C78" s="16">
        <f t="shared" si="4"/>
        <v>1.0703106206896553</v>
      </c>
      <c r="D78" s="16">
        <f t="shared" si="5"/>
        <v>1.0305290322580645</v>
      </c>
      <c r="E78" s="16">
        <f t="shared" si="6"/>
        <v>1.0278967741935485</v>
      </c>
      <c r="F78" s="16">
        <f t="shared" si="7"/>
        <v>1.0073333333333334</v>
      </c>
      <c r="G78" s="16"/>
      <c r="H78" s="16"/>
    </row>
    <row r="79" spans="1:8" ht="12.75">
      <c r="A79" s="14">
        <v>16192</v>
      </c>
      <c r="B79" s="15">
        <v>38108</v>
      </c>
      <c r="C79" s="16">
        <f aca="true" t="shared" si="8" ref="C79:C109">+(($A$17-$A$4)*(0.02/29)+1)*(1.02)*(1.04)*(((A79+1-$A$79)*(0.04/31))+1)</f>
        <v>1.0716916666518355</v>
      </c>
      <c r="D79" s="16">
        <f aca="true" t="shared" si="9" ref="D79:D109">+(($A$48-$A$32)*(0.02/31)+1)*(1.02)*((A79+1-$A$79)*(0.04/31)+1)</f>
        <v>1.0318587471383973</v>
      </c>
      <c r="E79" s="16">
        <f aca="true" t="shared" si="10" ref="E79:E109">+(($A$48-$A$36)*(0.02/31)+1)*(1.02)*((A79+1-$A$79)*(0.04/31)+1)</f>
        <v>1.0292230926118626</v>
      </c>
      <c r="F79" s="16">
        <f aca="true" t="shared" si="11" ref="F79:F109">+(($A$78-$A$67)*(0.02/30)+1)*((A79+1-$A$79)*(0.02/31)+1)</f>
        <v>1.0079832258064518</v>
      </c>
      <c r="G79" s="16"/>
      <c r="H79" s="16"/>
    </row>
    <row r="80" spans="1:8" ht="12.75">
      <c r="A80" s="14">
        <v>16193</v>
      </c>
      <c r="B80" s="15">
        <v>38109</v>
      </c>
      <c r="C80" s="16">
        <f t="shared" si="8"/>
        <v>1.0730727126140158</v>
      </c>
      <c r="D80" s="16">
        <f t="shared" si="9"/>
        <v>1.0331884620187306</v>
      </c>
      <c r="E80" s="16">
        <f t="shared" si="10"/>
        <v>1.0305494110301772</v>
      </c>
      <c r="F80" s="16">
        <f t="shared" si="11"/>
        <v>1.0086331182795698</v>
      </c>
      <c r="G80" s="16"/>
      <c r="H80" s="16"/>
    </row>
    <row r="81" spans="1:8" ht="12.75">
      <c r="A81" s="14">
        <v>16194</v>
      </c>
      <c r="B81" s="15">
        <v>38110</v>
      </c>
      <c r="C81" s="16">
        <f t="shared" si="8"/>
        <v>1.074453758576196</v>
      </c>
      <c r="D81" s="16">
        <f t="shared" si="9"/>
        <v>1.0345181768990634</v>
      </c>
      <c r="E81" s="16">
        <f t="shared" si="10"/>
        <v>1.0318757294484913</v>
      </c>
      <c r="F81" s="16">
        <f t="shared" si="11"/>
        <v>1.0092830107526882</v>
      </c>
      <c r="G81" s="16"/>
      <c r="H81" s="16"/>
    </row>
    <row r="82" spans="1:8" ht="12.75">
      <c r="A82" s="14">
        <v>16195</v>
      </c>
      <c r="B82" s="15">
        <v>38111</v>
      </c>
      <c r="C82" s="16">
        <f t="shared" si="8"/>
        <v>1.075834804538376</v>
      </c>
      <c r="D82" s="16">
        <f t="shared" si="9"/>
        <v>1.0358478917793963</v>
      </c>
      <c r="E82" s="16">
        <f t="shared" si="10"/>
        <v>1.0332020478668056</v>
      </c>
      <c r="F82" s="16">
        <f t="shared" si="11"/>
        <v>1.0099329032258066</v>
      </c>
      <c r="G82" s="16"/>
      <c r="H82" s="16"/>
    </row>
    <row r="83" spans="1:8" ht="12.75">
      <c r="A83" s="14">
        <v>16196</v>
      </c>
      <c r="B83" s="15">
        <v>38112</v>
      </c>
      <c r="C83" s="16">
        <f t="shared" si="8"/>
        <v>1.0772158505005562</v>
      </c>
      <c r="D83" s="16">
        <f t="shared" si="9"/>
        <v>1.0371776066597294</v>
      </c>
      <c r="E83" s="16">
        <f t="shared" si="10"/>
        <v>1.0345283662851197</v>
      </c>
      <c r="F83" s="16">
        <f t="shared" si="11"/>
        <v>1.0105827956989248</v>
      </c>
      <c r="G83" s="16"/>
      <c r="H83" s="16"/>
    </row>
    <row r="84" spans="1:8" ht="12.75">
      <c r="A84" s="14">
        <v>16197</v>
      </c>
      <c r="B84" s="15">
        <v>38113</v>
      </c>
      <c r="C84" s="16">
        <f t="shared" si="8"/>
        <v>1.0785968964627366</v>
      </c>
      <c r="D84" s="16">
        <f t="shared" si="9"/>
        <v>1.0385073215400624</v>
      </c>
      <c r="E84" s="16">
        <f t="shared" si="10"/>
        <v>1.0358546847034342</v>
      </c>
      <c r="F84" s="16">
        <f t="shared" si="11"/>
        <v>1.011232688172043</v>
      </c>
      <c r="G84" s="16"/>
      <c r="H84" s="16"/>
    </row>
    <row r="85" spans="1:8" ht="12.75">
      <c r="A85" s="14">
        <v>16198</v>
      </c>
      <c r="B85" s="15">
        <v>38114</v>
      </c>
      <c r="C85" s="16">
        <f t="shared" si="8"/>
        <v>1.0799779424249167</v>
      </c>
      <c r="D85" s="16">
        <f t="shared" si="9"/>
        <v>1.0398370364203953</v>
      </c>
      <c r="E85" s="16">
        <f t="shared" si="10"/>
        <v>1.0371810031217483</v>
      </c>
      <c r="F85" s="16">
        <f t="shared" si="11"/>
        <v>1.0118825806451612</v>
      </c>
      <c r="G85" s="16"/>
      <c r="H85" s="16"/>
    </row>
    <row r="86" spans="1:8" ht="12.75">
      <c r="A86" s="14">
        <v>16199</v>
      </c>
      <c r="B86" s="15">
        <v>38115</v>
      </c>
      <c r="C86" s="16">
        <f t="shared" si="8"/>
        <v>1.0813589883870969</v>
      </c>
      <c r="D86" s="16">
        <f t="shared" si="9"/>
        <v>1.0411667513007283</v>
      </c>
      <c r="E86" s="16">
        <f t="shared" si="10"/>
        <v>1.0385073215400624</v>
      </c>
      <c r="F86" s="16">
        <f t="shared" si="11"/>
        <v>1.0125324731182797</v>
      </c>
      <c r="G86" s="16"/>
      <c r="H86" s="16"/>
    </row>
    <row r="87" spans="1:8" ht="12.75">
      <c r="A87" s="14">
        <v>16200</v>
      </c>
      <c r="B87" s="15">
        <v>38116</v>
      </c>
      <c r="C87" s="16">
        <f t="shared" si="8"/>
        <v>1.0827400343492772</v>
      </c>
      <c r="D87" s="16">
        <f t="shared" si="9"/>
        <v>1.0424964661810614</v>
      </c>
      <c r="E87" s="16">
        <f t="shared" si="10"/>
        <v>1.039833639958377</v>
      </c>
      <c r="F87" s="16">
        <f t="shared" si="11"/>
        <v>1.013182365591398</v>
      </c>
      <c r="G87" s="16"/>
      <c r="H87" s="16"/>
    </row>
    <row r="88" spans="1:8" ht="12.75">
      <c r="A88" s="14">
        <v>16201</v>
      </c>
      <c r="B88" s="15">
        <v>38117</v>
      </c>
      <c r="C88" s="16">
        <f t="shared" si="8"/>
        <v>1.0841210803114574</v>
      </c>
      <c r="D88" s="16">
        <f t="shared" si="9"/>
        <v>1.0438261810613945</v>
      </c>
      <c r="E88" s="16">
        <f t="shared" si="10"/>
        <v>1.041159958376691</v>
      </c>
      <c r="F88" s="16">
        <f t="shared" si="11"/>
        <v>1.013832258064516</v>
      </c>
      <c r="G88" s="16"/>
      <c r="H88" s="16"/>
    </row>
    <row r="89" spans="1:8" ht="12.75">
      <c r="A89" s="14">
        <v>16202</v>
      </c>
      <c r="B89" s="15">
        <v>38118</v>
      </c>
      <c r="C89" s="16">
        <f t="shared" si="8"/>
        <v>1.0855021262736375</v>
      </c>
      <c r="D89" s="16">
        <f t="shared" si="9"/>
        <v>1.0451558959417273</v>
      </c>
      <c r="E89" s="16">
        <f t="shared" si="10"/>
        <v>1.0424862767950054</v>
      </c>
      <c r="F89" s="16">
        <f t="shared" si="11"/>
        <v>1.0144821505376345</v>
      </c>
      <c r="G89" s="16"/>
      <c r="H89" s="16"/>
    </row>
    <row r="90" spans="1:8" ht="12.75">
      <c r="A90" s="14">
        <v>16203</v>
      </c>
      <c r="B90" s="15">
        <v>38119</v>
      </c>
      <c r="C90" s="16">
        <f t="shared" si="8"/>
        <v>1.0868831722358177</v>
      </c>
      <c r="D90" s="16">
        <f t="shared" si="9"/>
        <v>1.0464856108220602</v>
      </c>
      <c r="E90" s="16">
        <f t="shared" si="10"/>
        <v>1.0438125952133195</v>
      </c>
      <c r="F90" s="16">
        <f t="shared" si="11"/>
        <v>1.0151320430107529</v>
      </c>
      <c r="G90" s="16"/>
      <c r="H90" s="16"/>
    </row>
    <row r="91" spans="1:8" ht="12.75">
      <c r="A91" s="14">
        <v>16204</v>
      </c>
      <c r="B91" s="15">
        <v>38120</v>
      </c>
      <c r="C91" s="16">
        <f t="shared" si="8"/>
        <v>1.088264218197998</v>
      </c>
      <c r="D91" s="16">
        <f t="shared" si="9"/>
        <v>1.0478153257023934</v>
      </c>
      <c r="E91" s="16">
        <f t="shared" si="10"/>
        <v>1.045138913631634</v>
      </c>
      <c r="F91" s="16">
        <f t="shared" si="11"/>
        <v>1.015781935483871</v>
      </c>
      <c r="G91" s="16"/>
      <c r="H91" s="16"/>
    </row>
    <row r="92" spans="1:8" ht="12.75">
      <c r="A92" s="14">
        <v>16205</v>
      </c>
      <c r="B92" s="15">
        <v>38121</v>
      </c>
      <c r="C92" s="16">
        <f t="shared" si="8"/>
        <v>1.0896452641601782</v>
      </c>
      <c r="D92" s="16">
        <f t="shared" si="9"/>
        <v>1.0491450405827263</v>
      </c>
      <c r="E92" s="16">
        <f t="shared" si="10"/>
        <v>1.0464652320499481</v>
      </c>
      <c r="F92" s="16">
        <f t="shared" si="11"/>
        <v>1.0164318279569893</v>
      </c>
      <c r="G92" s="16"/>
      <c r="H92" s="16"/>
    </row>
    <row r="93" spans="1:8" ht="12.75">
      <c r="A93" s="14">
        <v>16206</v>
      </c>
      <c r="B93" s="15">
        <v>38122</v>
      </c>
      <c r="C93" s="16">
        <f t="shared" si="8"/>
        <v>1.0910263101223583</v>
      </c>
      <c r="D93" s="16">
        <f t="shared" si="9"/>
        <v>1.0504747554630591</v>
      </c>
      <c r="E93" s="16">
        <f t="shared" si="10"/>
        <v>1.0477915504682622</v>
      </c>
      <c r="F93" s="16">
        <f t="shared" si="11"/>
        <v>1.0170817204301077</v>
      </c>
      <c r="G93" s="16"/>
      <c r="H93" s="16"/>
    </row>
    <row r="94" spans="1:8" ht="12.75">
      <c r="A94" s="14">
        <v>16207</v>
      </c>
      <c r="B94" s="15">
        <v>38123</v>
      </c>
      <c r="C94" s="16">
        <f t="shared" si="8"/>
        <v>1.0924073560845386</v>
      </c>
      <c r="D94" s="16">
        <f t="shared" si="9"/>
        <v>1.0518044703433924</v>
      </c>
      <c r="E94" s="16">
        <f t="shared" si="10"/>
        <v>1.0491178688865768</v>
      </c>
      <c r="F94" s="16">
        <f t="shared" si="11"/>
        <v>1.017731612903226</v>
      </c>
      <c r="G94" s="16"/>
      <c r="H94" s="16"/>
    </row>
    <row r="95" spans="1:8" ht="12.75">
      <c r="A95" s="14">
        <v>16208</v>
      </c>
      <c r="B95" s="15">
        <v>38124</v>
      </c>
      <c r="C95" s="16">
        <f t="shared" si="8"/>
        <v>1.0937884020467188</v>
      </c>
      <c r="D95" s="16">
        <f t="shared" si="9"/>
        <v>1.0531341852237253</v>
      </c>
      <c r="E95" s="16">
        <f t="shared" si="10"/>
        <v>1.0504441873048909</v>
      </c>
      <c r="F95" s="16">
        <f t="shared" si="11"/>
        <v>1.018381505376344</v>
      </c>
      <c r="G95" s="16"/>
      <c r="H95" s="16"/>
    </row>
    <row r="96" spans="1:8" ht="12.75">
      <c r="A96" s="14">
        <v>16209</v>
      </c>
      <c r="B96" s="15">
        <v>38125</v>
      </c>
      <c r="C96" s="16">
        <f t="shared" si="8"/>
        <v>1.095169448008899</v>
      </c>
      <c r="D96" s="16">
        <f t="shared" si="9"/>
        <v>1.054463900104058</v>
      </c>
      <c r="E96" s="16">
        <f t="shared" si="10"/>
        <v>1.0517705057232052</v>
      </c>
      <c r="F96" s="16">
        <f t="shared" si="11"/>
        <v>1.0190313978494625</v>
      </c>
      <c r="G96" s="16"/>
      <c r="H96" s="16"/>
    </row>
    <row r="97" spans="1:8" ht="12.75">
      <c r="A97" s="14">
        <v>16210</v>
      </c>
      <c r="B97" s="15">
        <v>38126</v>
      </c>
      <c r="C97" s="16">
        <f t="shared" si="8"/>
        <v>1.096550493971079</v>
      </c>
      <c r="D97" s="16">
        <f t="shared" si="9"/>
        <v>1.0557936149843912</v>
      </c>
      <c r="E97" s="16">
        <f t="shared" si="10"/>
        <v>1.0530968241415193</v>
      </c>
      <c r="F97" s="16">
        <f t="shared" si="11"/>
        <v>1.0196812903225807</v>
      </c>
      <c r="G97" s="16">
        <f aca="true" t="shared" si="12" ref="G97:G109">+((A97-$A$97)*(0.02/31)+1)</f>
        <v>1</v>
      </c>
      <c r="H97" s="16"/>
    </row>
    <row r="98" spans="1:8" ht="12.75">
      <c r="A98" s="14">
        <v>16211</v>
      </c>
      <c r="B98" s="15">
        <v>38127</v>
      </c>
      <c r="C98" s="16">
        <f t="shared" si="8"/>
        <v>1.0979315399332594</v>
      </c>
      <c r="D98" s="16">
        <f t="shared" si="9"/>
        <v>1.0571233298647242</v>
      </c>
      <c r="E98" s="16">
        <f t="shared" si="10"/>
        <v>1.0544231425598336</v>
      </c>
      <c r="F98" s="16">
        <f t="shared" si="11"/>
        <v>1.0203311827956991</v>
      </c>
      <c r="G98" s="16">
        <f t="shared" si="12"/>
        <v>1.0006451612903227</v>
      </c>
      <c r="H98" s="16"/>
    </row>
    <row r="99" spans="1:8" ht="12.75">
      <c r="A99" s="14">
        <v>16212</v>
      </c>
      <c r="B99" s="15">
        <v>38128</v>
      </c>
      <c r="C99" s="16">
        <f t="shared" si="8"/>
        <v>1.0993125858954396</v>
      </c>
      <c r="D99" s="16">
        <f t="shared" si="9"/>
        <v>1.058453044745057</v>
      </c>
      <c r="E99" s="16">
        <f t="shared" si="10"/>
        <v>1.055749460978148</v>
      </c>
      <c r="F99" s="16">
        <f t="shared" si="11"/>
        <v>1.020981075268817</v>
      </c>
      <c r="G99" s="16">
        <f t="shared" si="12"/>
        <v>1.001290322580645</v>
      </c>
      <c r="H99" s="16"/>
    </row>
    <row r="100" spans="1:8" ht="12.75">
      <c r="A100" s="14">
        <v>16213</v>
      </c>
      <c r="B100" s="15">
        <v>38129</v>
      </c>
      <c r="C100" s="16">
        <f t="shared" si="8"/>
        <v>1.1006936318576197</v>
      </c>
      <c r="D100" s="16">
        <f t="shared" si="9"/>
        <v>1.0597827596253901</v>
      </c>
      <c r="E100" s="16">
        <f t="shared" si="10"/>
        <v>1.057075779396462</v>
      </c>
      <c r="F100" s="16">
        <f t="shared" si="11"/>
        <v>1.0216309677419355</v>
      </c>
      <c r="G100" s="16">
        <f t="shared" si="12"/>
        <v>1.0019354838709678</v>
      </c>
      <c r="H100" s="16"/>
    </row>
    <row r="101" spans="1:8" ht="12.75">
      <c r="A101" s="14">
        <v>16214</v>
      </c>
      <c r="B101" s="15">
        <v>38130</v>
      </c>
      <c r="C101" s="16">
        <f t="shared" si="8"/>
        <v>1.1020746778198</v>
      </c>
      <c r="D101" s="16">
        <f t="shared" si="9"/>
        <v>1.0611124745057232</v>
      </c>
      <c r="E101" s="16">
        <f t="shared" si="10"/>
        <v>1.0584020978147766</v>
      </c>
      <c r="F101" s="16">
        <f t="shared" si="11"/>
        <v>1.022280860215054</v>
      </c>
      <c r="G101" s="16">
        <f t="shared" si="12"/>
        <v>1.0025806451612904</v>
      </c>
      <c r="H101" s="16"/>
    </row>
    <row r="102" spans="1:8" ht="12.75">
      <c r="A102" s="14">
        <v>16215</v>
      </c>
      <c r="B102" s="15">
        <v>38131</v>
      </c>
      <c r="C102" s="16">
        <f t="shared" si="8"/>
        <v>1.1034557237819802</v>
      </c>
      <c r="D102" s="16">
        <f t="shared" si="9"/>
        <v>1.0624421893860563</v>
      </c>
      <c r="E102" s="16">
        <f t="shared" si="10"/>
        <v>1.0597284162330907</v>
      </c>
      <c r="F102" s="16">
        <f t="shared" si="11"/>
        <v>1.0229307526881721</v>
      </c>
      <c r="G102" s="16">
        <f t="shared" si="12"/>
        <v>1.0032258064516129</v>
      </c>
      <c r="H102" s="16"/>
    </row>
    <row r="103" spans="1:8" ht="12.75">
      <c r="A103" s="14">
        <v>16216</v>
      </c>
      <c r="B103" s="15">
        <v>38132</v>
      </c>
      <c r="C103" s="16">
        <f t="shared" si="8"/>
        <v>1.1048367697441603</v>
      </c>
      <c r="D103" s="16">
        <f t="shared" si="9"/>
        <v>1.0637719042663891</v>
      </c>
      <c r="E103" s="16">
        <f t="shared" si="10"/>
        <v>1.061054734651405</v>
      </c>
      <c r="F103" s="16">
        <f t="shared" si="11"/>
        <v>1.0235806451612903</v>
      </c>
      <c r="G103" s="16">
        <f t="shared" si="12"/>
        <v>1.0038709677419355</v>
      </c>
      <c r="H103" s="16"/>
    </row>
    <row r="104" spans="1:8" ht="12.75">
      <c r="A104" s="14">
        <v>16217</v>
      </c>
      <c r="B104" s="15">
        <v>38133</v>
      </c>
      <c r="C104" s="16">
        <f t="shared" si="8"/>
        <v>1.1062178157063405</v>
      </c>
      <c r="D104" s="16">
        <f t="shared" si="9"/>
        <v>1.065101619146722</v>
      </c>
      <c r="E104" s="16">
        <f t="shared" si="10"/>
        <v>1.062381053069719</v>
      </c>
      <c r="F104" s="16">
        <f t="shared" si="11"/>
        <v>1.0242305376344087</v>
      </c>
      <c r="G104" s="16">
        <f t="shared" si="12"/>
        <v>1.004516129032258</v>
      </c>
      <c r="H104" s="16"/>
    </row>
    <row r="105" spans="1:8" ht="12.75">
      <c r="A105" s="14">
        <v>16218</v>
      </c>
      <c r="B105" s="15">
        <v>38134</v>
      </c>
      <c r="C105" s="16">
        <f t="shared" si="8"/>
        <v>1.1075988616685208</v>
      </c>
      <c r="D105" s="16">
        <f t="shared" si="9"/>
        <v>1.0664313340270553</v>
      </c>
      <c r="E105" s="16">
        <f t="shared" si="10"/>
        <v>1.0637073714880334</v>
      </c>
      <c r="F105" s="16">
        <f t="shared" si="11"/>
        <v>1.024880430107527</v>
      </c>
      <c r="G105" s="16">
        <f t="shared" si="12"/>
        <v>1.0051612903225806</v>
      </c>
      <c r="H105" s="16"/>
    </row>
    <row r="106" spans="1:8" ht="12.75">
      <c r="A106" s="14">
        <v>16219</v>
      </c>
      <c r="B106" s="15">
        <v>38135</v>
      </c>
      <c r="C106" s="16">
        <f t="shared" si="8"/>
        <v>1.108979907630701</v>
      </c>
      <c r="D106" s="16">
        <f t="shared" si="9"/>
        <v>1.067761048907388</v>
      </c>
      <c r="E106" s="16">
        <f t="shared" si="10"/>
        <v>1.0650336899063477</v>
      </c>
      <c r="F106" s="16">
        <f t="shared" si="11"/>
        <v>1.0255303225806451</v>
      </c>
      <c r="G106" s="16">
        <f t="shared" si="12"/>
        <v>1.0058064516129033</v>
      </c>
      <c r="H106" s="16"/>
    </row>
    <row r="107" spans="1:8" ht="12.75">
      <c r="A107" s="14">
        <v>16220</v>
      </c>
      <c r="B107" s="15">
        <v>38136</v>
      </c>
      <c r="C107" s="16">
        <f t="shared" si="8"/>
        <v>1.1103609535928811</v>
      </c>
      <c r="D107" s="16">
        <f t="shared" si="9"/>
        <v>1.069090763787721</v>
      </c>
      <c r="E107" s="16">
        <f t="shared" si="10"/>
        <v>1.0663600083246618</v>
      </c>
      <c r="F107" s="16">
        <f t="shared" si="11"/>
        <v>1.0261802150537636</v>
      </c>
      <c r="G107" s="16">
        <f t="shared" si="12"/>
        <v>1.0064516129032257</v>
      </c>
      <c r="H107" s="16"/>
    </row>
    <row r="108" spans="1:8" ht="12.75">
      <c r="A108" s="14">
        <v>16221</v>
      </c>
      <c r="B108" s="15">
        <v>38137</v>
      </c>
      <c r="C108" s="16">
        <f t="shared" si="8"/>
        <v>1.1117419995550615</v>
      </c>
      <c r="D108" s="16">
        <f t="shared" si="9"/>
        <v>1.0704204786680542</v>
      </c>
      <c r="E108" s="16">
        <f t="shared" si="10"/>
        <v>1.0676863267429764</v>
      </c>
      <c r="F108" s="16">
        <f t="shared" si="11"/>
        <v>1.0268301075268818</v>
      </c>
      <c r="G108" s="16">
        <f t="shared" si="12"/>
        <v>1.0070967741935484</v>
      </c>
      <c r="H108" s="16"/>
    </row>
    <row r="109" spans="1:8" ht="12.75">
      <c r="A109" s="14">
        <v>16222</v>
      </c>
      <c r="B109" s="15">
        <v>38138</v>
      </c>
      <c r="C109" s="16">
        <f t="shared" si="8"/>
        <v>1.1131230455172416</v>
      </c>
      <c r="D109" s="16">
        <f t="shared" si="9"/>
        <v>1.071750193548387</v>
      </c>
      <c r="E109" s="16">
        <f t="shared" si="10"/>
        <v>1.0690126451612905</v>
      </c>
      <c r="F109" s="16">
        <f t="shared" si="11"/>
        <v>1.0274800000000002</v>
      </c>
      <c r="G109" s="16">
        <f t="shared" si="12"/>
        <v>1.007741935483871</v>
      </c>
      <c r="H109" s="16"/>
    </row>
    <row r="110" spans="1:8" ht="12.75">
      <c r="A110" s="14">
        <v>16223</v>
      </c>
      <c r="B110" s="15">
        <v>38139</v>
      </c>
      <c r="C110" s="16">
        <f aca="true" t="shared" si="13" ref="C110:C139">+(($A$17-$A$4)*(0.02/29)+1)*(1.02)*(1.05)^2*(((A110+1-$A$110)*(0.05/30))+1)</f>
        <v>1.1365232260344829</v>
      </c>
      <c r="D110" s="16">
        <f aca="true" t="shared" si="14" ref="D110:D139">+(($A$48-$A$32)*(0.02/31)+1)*(1.02)*(1.04)*((A110+1-$A$110)*(0.04/30)+1)</f>
        <v>1.0731791938064517</v>
      </c>
      <c r="E110" s="16">
        <f aca="true" t="shared" si="15" ref="E110:E139">+(($A$48-$A$36)*(0.02/31)+1)*(1.02)*(1.04)*((A110+1-$A$110)*(0.04/30)+1)</f>
        <v>1.0704379953548389</v>
      </c>
      <c r="F110" s="16">
        <f aca="true" t="shared" si="16" ref="F110:F139">+(($A$78-$A$67)*(0.02/30)+1)*(1.02)*((A110+1-$A$110)*(0.04/30)+1)</f>
        <v>1.0288499733333336</v>
      </c>
      <c r="G110" s="16">
        <f aca="true" t="shared" si="17" ref="G110:G139">+(($A$109-$A$97)*(0.02/31)+1)*((A110+1-$A$110)*(0.02/30)+1)</f>
        <v>1.0084137634408603</v>
      </c>
      <c r="H110" s="16"/>
    </row>
    <row r="111" spans="1:8" ht="12.75">
      <c r="A111" s="14">
        <v>16224</v>
      </c>
      <c r="B111" s="15">
        <v>38140</v>
      </c>
      <c r="C111" s="16">
        <f t="shared" si="13"/>
        <v>1.1384142796551726</v>
      </c>
      <c r="D111" s="16">
        <f t="shared" si="14"/>
        <v>1.074608194064516</v>
      </c>
      <c r="E111" s="16">
        <f t="shared" si="15"/>
        <v>1.0718633455483872</v>
      </c>
      <c r="F111" s="16">
        <f t="shared" si="16"/>
        <v>1.0302199466666668</v>
      </c>
      <c r="G111" s="16">
        <f t="shared" si="17"/>
        <v>1.0090855913978496</v>
      </c>
      <c r="H111" s="16"/>
    </row>
    <row r="112" spans="1:8" ht="12.75">
      <c r="A112" s="14">
        <v>16225</v>
      </c>
      <c r="B112" s="15">
        <v>38141</v>
      </c>
      <c r="C112" s="16">
        <f t="shared" si="13"/>
        <v>1.140305333275862</v>
      </c>
      <c r="D112" s="16">
        <f t="shared" si="14"/>
        <v>1.0760371943225806</v>
      </c>
      <c r="E112" s="16">
        <f t="shared" si="15"/>
        <v>1.0732886957419356</v>
      </c>
      <c r="F112" s="16">
        <f t="shared" si="16"/>
        <v>1.0315899200000003</v>
      </c>
      <c r="G112" s="16">
        <f t="shared" si="17"/>
        <v>1.0097574193548389</v>
      </c>
      <c r="H112" s="16"/>
    </row>
    <row r="113" spans="1:8" ht="12.75">
      <c r="A113" s="14">
        <v>16226</v>
      </c>
      <c r="B113" s="15">
        <v>38142</v>
      </c>
      <c r="C113" s="16">
        <f t="shared" si="13"/>
        <v>1.1421963868965517</v>
      </c>
      <c r="D113" s="16">
        <f t="shared" si="14"/>
        <v>1.0774661945806452</v>
      </c>
      <c r="E113" s="16">
        <f t="shared" si="15"/>
        <v>1.074714045935484</v>
      </c>
      <c r="F113" s="16">
        <f t="shared" si="16"/>
        <v>1.0329598933333335</v>
      </c>
      <c r="G113" s="16">
        <f t="shared" si="17"/>
        <v>1.010429247311828</v>
      </c>
      <c r="H113" s="16"/>
    </row>
    <row r="114" spans="1:8" ht="12.75">
      <c r="A114" s="14">
        <v>16227</v>
      </c>
      <c r="B114" s="15">
        <v>38143</v>
      </c>
      <c r="C114" s="16">
        <f t="shared" si="13"/>
        <v>1.1440874405172414</v>
      </c>
      <c r="D114" s="16">
        <f t="shared" si="14"/>
        <v>1.0788951948387095</v>
      </c>
      <c r="E114" s="16">
        <f t="shared" si="15"/>
        <v>1.0761393961290324</v>
      </c>
      <c r="F114" s="16">
        <f t="shared" si="16"/>
        <v>1.0343298666666667</v>
      </c>
      <c r="G114" s="16">
        <f t="shared" si="17"/>
        <v>1.0111010752688174</v>
      </c>
      <c r="H114" s="16"/>
    </row>
    <row r="115" spans="1:8" ht="12.75">
      <c r="A115" s="14">
        <v>16228</v>
      </c>
      <c r="B115" s="15">
        <v>38144</v>
      </c>
      <c r="C115" s="16">
        <f t="shared" si="13"/>
        <v>1.145978494137931</v>
      </c>
      <c r="D115" s="16">
        <f t="shared" si="14"/>
        <v>1.0803241950967741</v>
      </c>
      <c r="E115" s="16">
        <f t="shared" si="15"/>
        <v>1.0775647463225808</v>
      </c>
      <c r="F115" s="16">
        <f t="shared" si="16"/>
        <v>1.0356998400000001</v>
      </c>
      <c r="G115" s="16">
        <f t="shared" si="17"/>
        <v>1.0117729032258065</v>
      </c>
      <c r="H115" s="16"/>
    </row>
    <row r="116" spans="1:8" ht="12.75">
      <c r="A116" s="14">
        <v>16229</v>
      </c>
      <c r="B116" s="15">
        <v>38145</v>
      </c>
      <c r="C116" s="16">
        <f t="shared" si="13"/>
        <v>1.1478695477586207</v>
      </c>
      <c r="D116" s="16">
        <f t="shared" si="14"/>
        <v>1.0817531953548387</v>
      </c>
      <c r="E116" s="16">
        <f t="shared" si="15"/>
        <v>1.0789900965161292</v>
      </c>
      <c r="F116" s="16">
        <f t="shared" si="16"/>
        <v>1.0370698133333336</v>
      </c>
      <c r="G116" s="16">
        <f t="shared" si="17"/>
        <v>1.0124447311827958</v>
      </c>
      <c r="H116" s="16"/>
    </row>
    <row r="117" spans="1:8" ht="12.75">
      <c r="A117" s="14">
        <v>16230</v>
      </c>
      <c r="B117" s="15">
        <v>38146</v>
      </c>
      <c r="C117" s="16">
        <f t="shared" si="13"/>
        <v>1.1497606013793105</v>
      </c>
      <c r="D117" s="16">
        <f t="shared" si="14"/>
        <v>1.083182195612903</v>
      </c>
      <c r="E117" s="16">
        <f t="shared" si="15"/>
        <v>1.0804154467096776</v>
      </c>
      <c r="F117" s="16">
        <f t="shared" si="16"/>
        <v>1.0384397866666668</v>
      </c>
      <c r="G117" s="16">
        <f t="shared" si="17"/>
        <v>1.013116559139785</v>
      </c>
      <c r="H117" s="16"/>
    </row>
    <row r="118" spans="1:8" ht="12.75">
      <c r="A118" s="14">
        <v>16231</v>
      </c>
      <c r="B118" s="15">
        <v>38147</v>
      </c>
      <c r="C118" s="16">
        <f t="shared" si="13"/>
        <v>1.151651655</v>
      </c>
      <c r="D118" s="16">
        <f t="shared" si="14"/>
        <v>1.0846111958709677</v>
      </c>
      <c r="E118" s="16">
        <f t="shared" si="15"/>
        <v>1.081840796903226</v>
      </c>
      <c r="F118" s="16">
        <f t="shared" si="16"/>
        <v>1.0398097600000002</v>
      </c>
      <c r="G118" s="16">
        <f t="shared" si="17"/>
        <v>1.0137883870967743</v>
      </c>
      <c r="H118" s="16"/>
    </row>
    <row r="119" spans="1:8" ht="12.75">
      <c r="A119" s="14">
        <v>16232</v>
      </c>
      <c r="B119" s="15">
        <v>38148</v>
      </c>
      <c r="C119" s="16">
        <f t="shared" si="13"/>
        <v>1.1535427086206895</v>
      </c>
      <c r="D119" s="16">
        <f t="shared" si="14"/>
        <v>1.0860401961290322</v>
      </c>
      <c r="E119" s="16">
        <f t="shared" si="15"/>
        <v>1.0832661470967744</v>
      </c>
      <c r="F119" s="16">
        <f t="shared" si="16"/>
        <v>1.0411797333333337</v>
      </c>
      <c r="G119" s="16">
        <f t="shared" si="17"/>
        <v>1.0144602150537634</v>
      </c>
      <c r="H119" s="16"/>
    </row>
    <row r="120" spans="1:8" ht="12.75">
      <c r="A120" s="14">
        <v>16233</v>
      </c>
      <c r="B120" s="15">
        <v>38149</v>
      </c>
      <c r="C120" s="16">
        <f t="shared" si="13"/>
        <v>1.1554337622413793</v>
      </c>
      <c r="D120" s="16">
        <f t="shared" si="14"/>
        <v>1.0874691963870966</v>
      </c>
      <c r="E120" s="16">
        <f t="shared" si="15"/>
        <v>1.0846914972903228</v>
      </c>
      <c r="F120" s="16">
        <f t="shared" si="16"/>
        <v>1.0425497066666667</v>
      </c>
      <c r="G120" s="16">
        <f t="shared" si="17"/>
        <v>1.0151320430107529</v>
      </c>
      <c r="H120" s="16"/>
    </row>
    <row r="121" spans="1:8" ht="12.75">
      <c r="A121" s="14">
        <v>16234</v>
      </c>
      <c r="B121" s="15">
        <v>38150</v>
      </c>
      <c r="C121" s="16">
        <f t="shared" si="13"/>
        <v>1.157324815862069</v>
      </c>
      <c r="D121" s="16">
        <f t="shared" si="14"/>
        <v>1.0888981966451612</v>
      </c>
      <c r="E121" s="16">
        <f t="shared" si="15"/>
        <v>1.0861168474838712</v>
      </c>
      <c r="F121" s="16">
        <f t="shared" si="16"/>
        <v>1.0439196800000001</v>
      </c>
      <c r="G121" s="16">
        <f t="shared" si="17"/>
        <v>1.015803870967742</v>
      </c>
      <c r="H121" s="16"/>
    </row>
    <row r="122" spans="1:8" ht="12.75">
      <c r="A122" s="14">
        <v>16235</v>
      </c>
      <c r="B122" s="15">
        <v>38151</v>
      </c>
      <c r="C122" s="16">
        <f t="shared" si="13"/>
        <v>1.1592158694827588</v>
      </c>
      <c r="D122" s="16">
        <f t="shared" si="14"/>
        <v>1.0903271969032258</v>
      </c>
      <c r="E122" s="16">
        <f t="shared" si="15"/>
        <v>1.0875421976774196</v>
      </c>
      <c r="F122" s="16">
        <f t="shared" si="16"/>
        <v>1.0452896533333336</v>
      </c>
      <c r="G122" s="16">
        <f t="shared" si="17"/>
        <v>1.0164756989247312</v>
      </c>
      <c r="H122" s="16"/>
    </row>
    <row r="123" spans="1:8" ht="12.75">
      <c r="A123" s="14">
        <v>16236</v>
      </c>
      <c r="B123" s="15">
        <v>38152</v>
      </c>
      <c r="C123" s="16">
        <f t="shared" si="13"/>
        <v>1.1611069231034483</v>
      </c>
      <c r="D123" s="16">
        <f t="shared" si="14"/>
        <v>1.0917561971612901</v>
      </c>
      <c r="E123" s="16">
        <f t="shared" si="15"/>
        <v>1.0889675478709677</v>
      </c>
      <c r="F123" s="16">
        <f t="shared" si="16"/>
        <v>1.0466596266666668</v>
      </c>
      <c r="G123" s="16">
        <f t="shared" si="17"/>
        <v>1.0171475268817205</v>
      </c>
      <c r="H123" s="16">
        <f aca="true" t="shared" si="18" ref="H123:H139">+((A123-$A$123)*(0.02/30)+1)</f>
        <v>1</v>
      </c>
    </row>
    <row r="124" spans="1:8" ht="12.75">
      <c r="A124" s="14">
        <v>16237</v>
      </c>
      <c r="B124" s="15">
        <v>38153</v>
      </c>
      <c r="C124" s="16">
        <f t="shared" si="13"/>
        <v>1.1629979767241378</v>
      </c>
      <c r="D124" s="16">
        <f t="shared" si="14"/>
        <v>1.093185197419355</v>
      </c>
      <c r="E124" s="16">
        <f t="shared" si="15"/>
        <v>1.0903928980645163</v>
      </c>
      <c r="F124" s="16">
        <f t="shared" si="16"/>
        <v>1.0480296000000002</v>
      </c>
      <c r="G124" s="16">
        <f t="shared" si="17"/>
        <v>1.0178193548387098</v>
      </c>
      <c r="H124" s="16">
        <f t="shared" si="18"/>
        <v>1.0006666666666666</v>
      </c>
    </row>
    <row r="125" spans="1:8" ht="12.75">
      <c r="A125" s="14">
        <v>16238</v>
      </c>
      <c r="B125" s="15">
        <v>38154</v>
      </c>
      <c r="C125" s="16">
        <f t="shared" si="13"/>
        <v>1.1648890303448276</v>
      </c>
      <c r="D125" s="16">
        <f t="shared" si="14"/>
        <v>1.0946141976774195</v>
      </c>
      <c r="E125" s="16">
        <f t="shared" si="15"/>
        <v>1.0918182482580647</v>
      </c>
      <c r="F125" s="16">
        <f t="shared" si="16"/>
        <v>1.0493995733333337</v>
      </c>
      <c r="G125" s="16">
        <f t="shared" si="17"/>
        <v>1.0184911827956988</v>
      </c>
      <c r="H125" s="16">
        <f t="shared" si="18"/>
        <v>1.0013333333333334</v>
      </c>
    </row>
    <row r="126" spans="1:8" ht="12.75">
      <c r="A126" s="14">
        <v>16239</v>
      </c>
      <c r="B126" s="15">
        <v>38155</v>
      </c>
      <c r="C126" s="16">
        <f t="shared" si="13"/>
        <v>1.1667800839655171</v>
      </c>
      <c r="D126" s="16">
        <f t="shared" si="14"/>
        <v>1.0960431979354839</v>
      </c>
      <c r="E126" s="16">
        <f t="shared" si="15"/>
        <v>1.093243598451613</v>
      </c>
      <c r="F126" s="16">
        <f t="shared" si="16"/>
        <v>1.0507695466666669</v>
      </c>
      <c r="G126" s="16">
        <f t="shared" si="17"/>
        <v>1.0191630107526883</v>
      </c>
      <c r="H126" s="16">
        <f t="shared" si="18"/>
        <v>1.002</v>
      </c>
    </row>
    <row r="127" spans="1:9" ht="12.75">
      <c r="A127" s="14">
        <v>16240</v>
      </c>
      <c r="B127" s="15">
        <v>38156</v>
      </c>
      <c r="C127" s="16">
        <f t="shared" si="13"/>
        <v>1.1686711375862069</v>
      </c>
      <c r="D127" s="16">
        <f t="shared" si="14"/>
        <v>1.0974721981935485</v>
      </c>
      <c r="E127" s="16">
        <f t="shared" si="15"/>
        <v>1.0946689486451615</v>
      </c>
      <c r="F127" s="16">
        <f t="shared" si="16"/>
        <v>1.05213952</v>
      </c>
      <c r="G127" s="16">
        <f t="shared" si="17"/>
        <v>1.0198348387096774</v>
      </c>
      <c r="H127" s="16">
        <f t="shared" si="18"/>
        <v>1.0026666666666666</v>
      </c>
      <c r="I127" s="16">
        <f aca="true" t="shared" si="19" ref="I127:I138">+((A127-$A$127)*(0.02/30)+1)</f>
        <v>1</v>
      </c>
    </row>
    <row r="128" spans="1:9" ht="12.75">
      <c r="A128" s="14">
        <v>16241</v>
      </c>
      <c r="B128" s="15">
        <v>38157</v>
      </c>
      <c r="C128" s="16">
        <f t="shared" si="13"/>
        <v>1.1705621912068966</v>
      </c>
      <c r="D128" s="16">
        <f t="shared" si="14"/>
        <v>1.098901198451613</v>
      </c>
      <c r="E128" s="16">
        <f t="shared" si="15"/>
        <v>1.09609429883871</v>
      </c>
      <c r="F128" s="16">
        <f t="shared" si="16"/>
        <v>1.0535094933333335</v>
      </c>
      <c r="G128" s="16">
        <f t="shared" si="17"/>
        <v>1.0205066666666667</v>
      </c>
      <c r="H128" s="16">
        <f t="shared" si="18"/>
        <v>1.0033333333333334</v>
      </c>
      <c r="I128" s="16">
        <f t="shared" si="19"/>
        <v>1.0006666666666666</v>
      </c>
    </row>
    <row r="129" spans="1:9" ht="12.75">
      <c r="A129" s="14">
        <v>16242</v>
      </c>
      <c r="B129" s="15">
        <v>38158</v>
      </c>
      <c r="C129" s="16">
        <f t="shared" si="13"/>
        <v>1.1724532448275864</v>
      </c>
      <c r="D129" s="16">
        <f t="shared" si="14"/>
        <v>1.1003301987096774</v>
      </c>
      <c r="E129" s="16">
        <f t="shared" si="15"/>
        <v>1.097519649032258</v>
      </c>
      <c r="F129" s="16">
        <f t="shared" si="16"/>
        <v>1.0548794666666668</v>
      </c>
      <c r="G129" s="16">
        <f t="shared" si="17"/>
        <v>1.0211784946236562</v>
      </c>
      <c r="H129" s="16">
        <f t="shared" si="18"/>
        <v>1.004</v>
      </c>
      <c r="I129" s="16">
        <f t="shared" si="19"/>
        <v>1.0013333333333334</v>
      </c>
    </row>
    <row r="130" spans="1:9" ht="12.75">
      <c r="A130" s="14">
        <v>16243</v>
      </c>
      <c r="B130" s="15">
        <v>38159</v>
      </c>
      <c r="C130" s="16">
        <f t="shared" si="13"/>
        <v>1.1743442984482757</v>
      </c>
      <c r="D130" s="16">
        <f t="shared" si="14"/>
        <v>1.101759198967742</v>
      </c>
      <c r="E130" s="16">
        <f t="shared" si="15"/>
        <v>1.0989449992258067</v>
      </c>
      <c r="F130" s="16">
        <f t="shared" si="16"/>
        <v>1.0562494400000002</v>
      </c>
      <c r="G130" s="16">
        <f t="shared" si="17"/>
        <v>1.0218503225806452</v>
      </c>
      <c r="H130" s="16">
        <f t="shared" si="18"/>
        <v>1.0046666666666666</v>
      </c>
      <c r="I130" s="16">
        <f t="shared" si="19"/>
        <v>1.002</v>
      </c>
    </row>
    <row r="131" spans="1:9" ht="12.75">
      <c r="A131" s="14">
        <v>16244</v>
      </c>
      <c r="B131" s="15">
        <v>38160</v>
      </c>
      <c r="C131" s="16">
        <f t="shared" si="13"/>
        <v>1.1762353520689655</v>
      </c>
      <c r="D131" s="16">
        <f t="shared" si="14"/>
        <v>1.1031881992258066</v>
      </c>
      <c r="E131" s="16">
        <f t="shared" si="15"/>
        <v>1.100370349419355</v>
      </c>
      <c r="F131" s="16">
        <f t="shared" si="16"/>
        <v>1.0576194133333336</v>
      </c>
      <c r="G131" s="16">
        <f t="shared" si="17"/>
        <v>1.0225221505376345</v>
      </c>
      <c r="H131" s="16">
        <f t="shared" si="18"/>
        <v>1.0053333333333334</v>
      </c>
      <c r="I131" s="16">
        <f t="shared" si="19"/>
        <v>1.0026666666666666</v>
      </c>
    </row>
    <row r="132" spans="1:9" ht="12.75">
      <c r="A132" s="14">
        <v>16245</v>
      </c>
      <c r="B132" s="15">
        <v>38161</v>
      </c>
      <c r="C132" s="16">
        <f t="shared" si="13"/>
        <v>1.1781264056896552</v>
      </c>
      <c r="D132" s="16">
        <f t="shared" si="14"/>
        <v>1.104617199483871</v>
      </c>
      <c r="E132" s="16">
        <f t="shared" si="15"/>
        <v>1.1017956996129032</v>
      </c>
      <c r="F132" s="16">
        <f t="shared" si="16"/>
        <v>1.0589893866666669</v>
      </c>
      <c r="G132" s="16">
        <f t="shared" si="17"/>
        <v>1.0231939784946238</v>
      </c>
      <c r="H132" s="16">
        <f t="shared" si="18"/>
        <v>1.006</v>
      </c>
      <c r="I132" s="16">
        <f t="shared" si="19"/>
        <v>1.0033333333333334</v>
      </c>
    </row>
    <row r="133" spans="1:9" ht="12.75">
      <c r="A133" s="14">
        <v>16246</v>
      </c>
      <c r="B133" s="15">
        <v>38162</v>
      </c>
      <c r="C133" s="16">
        <f t="shared" si="13"/>
        <v>1.180017459310345</v>
      </c>
      <c r="D133" s="16">
        <f t="shared" si="14"/>
        <v>1.1060461997419355</v>
      </c>
      <c r="E133" s="16">
        <f t="shared" si="15"/>
        <v>1.1032210498064519</v>
      </c>
      <c r="F133" s="16">
        <f t="shared" si="16"/>
        <v>1.0603593600000003</v>
      </c>
      <c r="G133" s="16">
        <f t="shared" si="17"/>
        <v>1.023865806451613</v>
      </c>
      <c r="H133" s="16">
        <f t="shared" si="18"/>
        <v>1.0066666666666666</v>
      </c>
      <c r="I133" s="16">
        <f t="shared" si="19"/>
        <v>1.004</v>
      </c>
    </row>
    <row r="134" spans="1:9" ht="12.75">
      <c r="A134" s="14">
        <v>16247</v>
      </c>
      <c r="B134" s="15">
        <v>38163</v>
      </c>
      <c r="C134" s="16">
        <f t="shared" si="13"/>
        <v>1.1819085129310345</v>
      </c>
      <c r="D134" s="16">
        <f t="shared" si="14"/>
        <v>1.1074752</v>
      </c>
      <c r="E134" s="16">
        <f t="shared" si="15"/>
        <v>1.1046464000000003</v>
      </c>
      <c r="F134" s="16">
        <f t="shared" si="16"/>
        <v>1.0617293333333335</v>
      </c>
      <c r="G134" s="16">
        <f t="shared" si="17"/>
        <v>1.0245376344086021</v>
      </c>
      <c r="H134" s="16">
        <f t="shared" si="18"/>
        <v>1.0073333333333334</v>
      </c>
      <c r="I134" s="16">
        <f t="shared" si="19"/>
        <v>1.0046666666666666</v>
      </c>
    </row>
    <row r="135" spans="1:9" ht="12.75">
      <c r="A135" s="14">
        <v>16248</v>
      </c>
      <c r="B135" s="15">
        <v>38164</v>
      </c>
      <c r="C135" s="16">
        <f t="shared" si="13"/>
        <v>1.1837995665517242</v>
      </c>
      <c r="D135" s="16">
        <f t="shared" si="14"/>
        <v>1.1089042002580645</v>
      </c>
      <c r="E135" s="16">
        <f t="shared" si="15"/>
        <v>1.1060717501935484</v>
      </c>
      <c r="F135" s="16">
        <f t="shared" si="16"/>
        <v>1.0630993066666667</v>
      </c>
      <c r="G135" s="16">
        <f t="shared" si="17"/>
        <v>1.0252094623655916</v>
      </c>
      <c r="H135" s="16">
        <f t="shared" si="18"/>
        <v>1.008</v>
      </c>
      <c r="I135" s="16">
        <f t="shared" si="19"/>
        <v>1.0053333333333334</v>
      </c>
    </row>
    <row r="136" spans="1:9" ht="12.75">
      <c r="A136" s="14">
        <v>16249</v>
      </c>
      <c r="B136" s="15">
        <v>38165</v>
      </c>
      <c r="C136" s="16">
        <f t="shared" si="13"/>
        <v>1.1856906201724138</v>
      </c>
      <c r="D136" s="16">
        <f t="shared" si="14"/>
        <v>1.110333200516129</v>
      </c>
      <c r="E136" s="16">
        <f t="shared" si="15"/>
        <v>1.107497100387097</v>
      </c>
      <c r="F136" s="16">
        <f t="shared" si="16"/>
        <v>1.0644692800000002</v>
      </c>
      <c r="G136" s="16">
        <f t="shared" si="17"/>
        <v>1.0258812903225807</v>
      </c>
      <c r="H136" s="16">
        <f t="shared" si="18"/>
        <v>1.0086666666666666</v>
      </c>
      <c r="I136" s="16">
        <f t="shared" si="19"/>
        <v>1.006</v>
      </c>
    </row>
    <row r="137" spans="1:9" ht="12.75">
      <c r="A137" s="14">
        <v>16250</v>
      </c>
      <c r="B137" s="15">
        <v>38166</v>
      </c>
      <c r="C137" s="16">
        <f t="shared" si="13"/>
        <v>1.1875816737931033</v>
      </c>
      <c r="D137" s="16">
        <f t="shared" si="14"/>
        <v>1.1117622007741934</v>
      </c>
      <c r="E137" s="16">
        <f t="shared" si="15"/>
        <v>1.1089224505806452</v>
      </c>
      <c r="F137" s="16">
        <f t="shared" si="16"/>
        <v>1.0658392533333334</v>
      </c>
      <c r="G137" s="16">
        <f t="shared" si="17"/>
        <v>1.02655311827957</v>
      </c>
      <c r="H137" s="16">
        <f t="shared" si="18"/>
        <v>1.0093333333333334</v>
      </c>
      <c r="I137" s="16">
        <f t="shared" si="19"/>
        <v>1.0066666666666666</v>
      </c>
    </row>
    <row r="138" spans="1:9" ht="12.75">
      <c r="A138" s="14">
        <v>16251</v>
      </c>
      <c r="B138" s="15">
        <v>38167</v>
      </c>
      <c r="C138" s="16">
        <f t="shared" si="13"/>
        <v>1.189472727413793</v>
      </c>
      <c r="D138" s="16">
        <f t="shared" si="14"/>
        <v>1.113191201032258</v>
      </c>
      <c r="E138" s="16">
        <f t="shared" si="15"/>
        <v>1.1103478007741936</v>
      </c>
      <c r="F138" s="16">
        <f t="shared" si="16"/>
        <v>1.0672092266666668</v>
      </c>
      <c r="G138" s="16">
        <f t="shared" si="17"/>
        <v>1.0272249462365592</v>
      </c>
      <c r="H138" s="16">
        <f t="shared" si="18"/>
        <v>1.01</v>
      </c>
      <c r="I138" s="16">
        <f t="shared" si="19"/>
        <v>1.0073333333333334</v>
      </c>
    </row>
    <row r="139" spans="1:9" ht="12.75">
      <c r="A139" s="14">
        <v>16252</v>
      </c>
      <c r="B139" s="15">
        <v>38168</v>
      </c>
      <c r="C139" s="16">
        <f t="shared" si="13"/>
        <v>1.1913637810344828</v>
      </c>
      <c r="D139" s="16">
        <f t="shared" si="14"/>
        <v>1.1146202012903226</v>
      </c>
      <c r="E139" s="16">
        <f t="shared" si="15"/>
        <v>1.1117731509677422</v>
      </c>
      <c r="F139" s="16">
        <f t="shared" si="16"/>
        <v>1.0685792000000003</v>
      </c>
      <c r="G139" s="16">
        <f t="shared" si="17"/>
        <v>1.0278967741935485</v>
      </c>
      <c r="H139" s="16">
        <f t="shared" si="18"/>
        <v>1.0106666666666666</v>
      </c>
      <c r="I139" s="16">
        <f>+(($A$139-$A$127)*(0.02/30)+1)</f>
        <v>1.008</v>
      </c>
    </row>
    <row r="140" spans="1:9" s="20" customFormat="1" ht="12.75">
      <c r="A140" s="17">
        <v>16253</v>
      </c>
      <c r="B140" s="18">
        <v>38169</v>
      </c>
      <c r="C140" s="19">
        <f aca="true" t="shared" si="20" ref="C140:C170">+(($A$17-$A$4)*(0.02/29)+1)*(1.02)*(1.05)^3*(((A140+1-$A$140)*(0.05/31))+1)</f>
        <v>1.1932853355200226</v>
      </c>
      <c r="D140" s="19">
        <f aca="true" t="shared" si="21" ref="D140:D170">+(($A$48-$A$32)*(0.02/31)+1)*(1.02)*(1.05)^2*((A140+1-$A$140)*(0.05/31)+1)</f>
        <v>1.1379907713839752</v>
      </c>
      <c r="E140" s="19">
        <f aca="true" t="shared" si="22" ref="E140:E170">+(($A$48-$A$36)*(0.02/31)+1)*(1.02)*(1.05)^2*((A140+1-$A$140)*(0.05/31)+1)</f>
        <v>1.1350840261186268</v>
      </c>
      <c r="F140" s="19">
        <f aca="true" t="shared" si="23" ref="F140:F170">+(($A$78-$A$67)*(0.02/30)+1)*(1.02)*(1.04)*((A140+1-$A$140)*(0.04/31)+1)</f>
        <v>1.069958011870968</v>
      </c>
      <c r="G140" s="19">
        <f aca="true" t="shared" si="24" ref="G140:G170">+(($A$109-$A$97)*(0.02/31)+1)*(1.02)*((A140+1-$A$140)*(0.04/31)+1)</f>
        <v>1.0292230926118626</v>
      </c>
      <c r="H140" s="19">
        <f aca="true" t="shared" si="25" ref="H140:H170">+(($A$139-$A$123)*(0.02/30)+1)*((A140+1-$A$140)*(0.02/31)+1)</f>
        <v>1.0113187096774194</v>
      </c>
      <c r="I140" s="19">
        <f aca="true" t="shared" si="26" ref="I140:I170">+(($A$139-$A$127)*(0.02/30)+1)*((A140+1-$A$140)*(0.02/31)+1)</f>
        <v>1.0086503225806454</v>
      </c>
    </row>
    <row r="141" spans="1:9" ht="12.75">
      <c r="A141" s="14">
        <v>16254</v>
      </c>
      <c r="B141" s="15">
        <v>38170</v>
      </c>
      <c r="C141" s="16">
        <f t="shared" si="20"/>
        <v>1.195206890005562</v>
      </c>
      <c r="D141" s="16">
        <f t="shared" si="21"/>
        <v>1.139823284703434</v>
      </c>
      <c r="E141" s="16">
        <f t="shared" si="22"/>
        <v>1.136911858688866</v>
      </c>
      <c r="F141" s="16">
        <f t="shared" si="23"/>
        <v>1.0713368237419358</v>
      </c>
      <c r="G141" s="16">
        <f t="shared" si="24"/>
        <v>1.0305494110301772</v>
      </c>
      <c r="H141" s="16">
        <f t="shared" si="25"/>
        <v>1.0119707526881718</v>
      </c>
      <c r="I141" s="16">
        <f t="shared" si="26"/>
        <v>1.0093006451612903</v>
      </c>
    </row>
    <row r="142" spans="1:9" ht="12.75">
      <c r="A142" s="14">
        <v>16255</v>
      </c>
      <c r="B142" s="15">
        <v>38171</v>
      </c>
      <c r="C142" s="16">
        <f t="shared" si="20"/>
        <v>1.1971284444911015</v>
      </c>
      <c r="D142" s="16">
        <f t="shared" si="21"/>
        <v>1.141655798022893</v>
      </c>
      <c r="E142" s="16">
        <f t="shared" si="22"/>
        <v>1.1387396912591055</v>
      </c>
      <c r="F142" s="16">
        <f t="shared" si="23"/>
        <v>1.0727156356129035</v>
      </c>
      <c r="G142" s="16">
        <f t="shared" si="24"/>
        <v>1.0318757294484913</v>
      </c>
      <c r="H142" s="16">
        <f t="shared" si="25"/>
        <v>1.0126227956989247</v>
      </c>
      <c r="I142" s="16">
        <f t="shared" si="26"/>
        <v>1.0099509677419356</v>
      </c>
    </row>
    <row r="143" spans="1:9" ht="12.75">
      <c r="A143" s="14">
        <v>16256</v>
      </c>
      <c r="B143" s="15">
        <v>38172</v>
      </c>
      <c r="C143" s="16">
        <f t="shared" si="20"/>
        <v>1.1990499989766408</v>
      </c>
      <c r="D143" s="16">
        <f t="shared" si="21"/>
        <v>1.1434883113423517</v>
      </c>
      <c r="E143" s="16">
        <f t="shared" si="22"/>
        <v>1.1405675238293447</v>
      </c>
      <c r="F143" s="16">
        <f t="shared" si="23"/>
        <v>1.0740944474838712</v>
      </c>
      <c r="G143" s="16">
        <f t="shared" si="24"/>
        <v>1.0332020478668056</v>
      </c>
      <c r="H143" s="16">
        <f t="shared" si="25"/>
        <v>1.0132748387096775</v>
      </c>
      <c r="I143" s="16">
        <f t="shared" si="26"/>
        <v>1.0106012903225807</v>
      </c>
    </row>
    <row r="144" spans="1:9" ht="12.75">
      <c r="A144" s="14">
        <v>16257</v>
      </c>
      <c r="B144" s="15">
        <v>38173</v>
      </c>
      <c r="C144" s="16">
        <f t="shared" si="20"/>
        <v>1.2009715534621805</v>
      </c>
      <c r="D144" s="16">
        <f t="shared" si="21"/>
        <v>1.1453208246618107</v>
      </c>
      <c r="E144" s="16">
        <f t="shared" si="22"/>
        <v>1.1423953563995841</v>
      </c>
      <c r="F144" s="16">
        <f t="shared" si="23"/>
        <v>1.0754732593548388</v>
      </c>
      <c r="G144" s="16">
        <f t="shared" si="24"/>
        <v>1.0345283662851197</v>
      </c>
      <c r="H144" s="16">
        <f t="shared" si="25"/>
        <v>1.0139268817204299</v>
      </c>
      <c r="I144" s="16">
        <f t="shared" si="26"/>
        <v>1.0112516129032258</v>
      </c>
    </row>
    <row r="145" spans="1:9" ht="12.75">
      <c r="A145" s="14">
        <v>16258</v>
      </c>
      <c r="B145" s="15">
        <v>38174</v>
      </c>
      <c r="C145" s="16">
        <f t="shared" si="20"/>
        <v>1.20289310794772</v>
      </c>
      <c r="D145" s="16">
        <f t="shared" si="21"/>
        <v>1.1471533379812697</v>
      </c>
      <c r="E145" s="16">
        <f t="shared" si="22"/>
        <v>1.1442231889698236</v>
      </c>
      <c r="F145" s="16">
        <f t="shared" si="23"/>
        <v>1.0768520712258067</v>
      </c>
      <c r="G145" s="16">
        <f t="shared" si="24"/>
        <v>1.0358546847034342</v>
      </c>
      <c r="H145" s="16">
        <f t="shared" si="25"/>
        <v>1.0145789247311827</v>
      </c>
      <c r="I145" s="16">
        <f t="shared" si="26"/>
        <v>1.011901935483871</v>
      </c>
    </row>
    <row r="146" spans="1:9" ht="12.75">
      <c r="A146" s="14">
        <v>16259</v>
      </c>
      <c r="B146" s="15">
        <v>38175</v>
      </c>
      <c r="C146" s="16">
        <f t="shared" si="20"/>
        <v>1.2048146624332594</v>
      </c>
      <c r="D146" s="16">
        <f t="shared" si="21"/>
        <v>1.1489858513007285</v>
      </c>
      <c r="E146" s="16">
        <f t="shared" si="22"/>
        <v>1.1460510215400626</v>
      </c>
      <c r="F146" s="16">
        <f t="shared" si="23"/>
        <v>1.0782308830967744</v>
      </c>
      <c r="G146" s="16">
        <f t="shared" si="24"/>
        <v>1.0371810031217483</v>
      </c>
      <c r="H146" s="16">
        <f t="shared" si="25"/>
        <v>1.0152309677419353</v>
      </c>
      <c r="I146" s="16">
        <f t="shared" si="26"/>
        <v>1.012552258064516</v>
      </c>
    </row>
    <row r="147" spans="1:9" ht="12.75">
      <c r="A147" s="14">
        <v>16260</v>
      </c>
      <c r="B147" s="15">
        <v>38176</v>
      </c>
      <c r="C147" s="16">
        <f t="shared" si="20"/>
        <v>1.206736216918799</v>
      </c>
      <c r="D147" s="16">
        <f t="shared" si="21"/>
        <v>1.1508183646201875</v>
      </c>
      <c r="E147" s="16">
        <f t="shared" si="22"/>
        <v>1.147878854110302</v>
      </c>
      <c r="F147" s="16">
        <f t="shared" si="23"/>
        <v>1.079609694967742</v>
      </c>
      <c r="G147" s="16">
        <f t="shared" si="24"/>
        <v>1.0385073215400624</v>
      </c>
      <c r="H147" s="16">
        <f t="shared" si="25"/>
        <v>1.0158830107526882</v>
      </c>
      <c r="I147" s="16">
        <f t="shared" si="26"/>
        <v>1.0132025806451612</v>
      </c>
    </row>
    <row r="148" spans="1:9" ht="12.75">
      <c r="A148" s="14">
        <v>16261</v>
      </c>
      <c r="B148" s="15">
        <v>38177</v>
      </c>
      <c r="C148" s="16">
        <f t="shared" si="20"/>
        <v>1.2086577714043383</v>
      </c>
      <c r="D148" s="16">
        <f t="shared" si="21"/>
        <v>1.1526508779396463</v>
      </c>
      <c r="E148" s="16">
        <f t="shared" si="22"/>
        <v>1.1497066866805412</v>
      </c>
      <c r="F148" s="16">
        <f t="shared" si="23"/>
        <v>1.0809885068387102</v>
      </c>
      <c r="G148" s="16">
        <f t="shared" si="24"/>
        <v>1.039833639958377</v>
      </c>
      <c r="H148" s="16">
        <f t="shared" si="25"/>
        <v>1.0165350537634408</v>
      </c>
      <c r="I148" s="16">
        <f t="shared" si="26"/>
        <v>1.0138529032258066</v>
      </c>
    </row>
    <row r="149" spans="1:9" ht="12.75">
      <c r="A149" s="14">
        <v>16262</v>
      </c>
      <c r="B149" s="15">
        <v>38178</v>
      </c>
      <c r="C149" s="16">
        <f t="shared" si="20"/>
        <v>1.2105793258898778</v>
      </c>
      <c r="D149" s="16">
        <f t="shared" si="21"/>
        <v>1.1544833912591053</v>
      </c>
      <c r="E149" s="16">
        <f t="shared" si="22"/>
        <v>1.1515345192507807</v>
      </c>
      <c r="F149" s="16">
        <f t="shared" si="23"/>
        <v>1.0823673187096778</v>
      </c>
      <c r="G149" s="16">
        <f t="shared" si="24"/>
        <v>1.041159958376691</v>
      </c>
      <c r="H149" s="16">
        <f t="shared" si="25"/>
        <v>1.0171870967741934</v>
      </c>
      <c r="I149" s="16">
        <f t="shared" si="26"/>
        <v>1.0145032258064515</v>
      </c>
    </row>
    <row r="150" spans="1:9" ht="12.75">
      <c r="A150" s="14">
        <v>16263</v>
      </c>
      <c r="B150" s="15">
        <v>38179</v>
      </c>
      <c r="C150" s="16">
        <f t="shared" si="20"/>
        <v>1.2125008803754176</v>
      </c>
      <c r="D150" s="16">
        <f t="shared" si="21"/>
        <v>1.1563159045785643</v>
      </c>
      <c r="E150" s="16">
        <f t="shared" si="22"/>
        <v>1.15336235182102</v>
      </c>
      <c r="F150" s="16">
        <f t="shared" si="23"/>
        <v>1.0837461305806455</v>
      </c>
      <c r="G150" s="16">
        <f t="shared" si="24"/>
        <v>1.0424862767950054</v>
      </c>
      <c r="H150" s="16">
        <f t="shared" si="25"/>
        <v>1.0178391397849462</v>
      </c>
      <c r="I150" s="16">
        <f t="shared" si="26"/>
        <v>1.0151535483870968</v>
      </c>
    </row>
    <row r="151" spans="1:9" ht="12.75">
      <c r="A151" s="14">
        <v>16264</v>
      </c>
      <c r="B151" s="15">
        <v>38180</v>
      </c>
      <c r="C151" s="16">
        <f t="shared" si="20"/>
        <v>1.214422434860957</v>
      </c>
      <c r="D151" s="16">
        <f t="shared" si="21"/>
        <v>1.1581484178980228</v>
      </c>
      <c r="E151" s="16">
        <f t="shared" si="22"/>
        <v>1.1551901843912593</v>
      </c>
      <c r="F151" s="16">
        <f t="shared" si="23"/>
        <v>1.0851249424516132</v>
      </c>
      <c r="G151" s="16">
        <f t="shared" si="24"/>
        <v>1.0438125952133195</v>
      </c>
      <c r="H151" s="16">
        <f t="shared" si="25"/>
        <v>1.0184911827956988</v>
      </c>
      <c r="I151" s="16">
        <f t="shared" si="26"/>
        <v>1.015803870967742</v>
      </c>
    </row>
    <row r="152" spans="1:10" ht="12.75">
      <c r="A152" s="14">
        <v>16265</v>
      </c>
      <c r="B152" s="15">
        <v>38181</v>
      </c>
      <c r="C152" s="16">
        <f t="shared" si="20"/>
        <v>1.2163439893464965</v>
      </c>
      <c r="D152" s="16">
        <f t="shared" si="21"/>
        <v>1.1599809312174818</v>
      </c>
      <c r="E152" s="16">
        <f t="shared" si="22"/>
        <v>1.1570180169614988</v>
      </c>
      <c r="F152" s="16">
        <f t="shared" si="23"/>
        <v>1.086503754322581</v>
      </c>
      <c r="G152" s="16">
        <f t="shared" si="24"/>
        <v>1.045138913631634</v>
      </c>
      <c r="H152" s="16">
        <f t="shared" si="25"/>
        <v>1.0191432258064514</v>
      </c>
      <c r="I152" s="16">
        <f t="shared" si="26"/>
        <v>1.016454193548387</v>
      </c>
      <c r="J152" s="21">
        <f aca="true" t="shared" si="27" ref="J152:J201">+((A152-$A$152)*0.02/31+1)</f>
        <v>1</v>
      </c>
    </row>
    <row r="153" spans="1:10" ht="12.75">
      <c r="A153" s="14">
        <v>16266</v>
      </c>
      <c r="B153" s="15">
        <v>38182</v>
      </c>
      <c r="C153" s="16">
        <f t="shared" si="20"/>
        <v>1.2182655438320358</v>
      </c>
      <c r="D153" s="16">
        <f t="shared" si="21"/>
        <v>1.1618134445369406</v>
      </c>
      <c r="E153" s="16">
        <f t="shared" si="22"/>
        <v>1.158845849531738</v>
      </c>
      <c r="F153" s="16">
        <f t="shared" si="23"/>
        <v>1.0878825661935487</v>
      </c>
      <c r="G153" s="16">
        <f t="shared" si="24"/>
        <v>1.0464652320499481</v>
      </c>
      <c r="H153" s="16">
        <f t="shared" si="25"/>
        <v>1.0197952688172043</v>
      </c>
      <c r="I153" s="16">
        <f t="shared" si="26"/>
        <v>1.0171045161290322</v>
      </c>
      <c r="J153" s="21">
        <f t="shared" si="27"/>
        <v>1.0006451612903227</v>
      </c>
    </row>
    <row r="154" spans="1:10" ht="12.75">
      <c r="A154" s="14">
        <v>16267</v>
      </c>
      <c r="B154" s="15">
        <v>38183</v>
      </c>
      <c r="C154" s="16">
        <f t="shared" si="20"/>
        <v>1.2201870983175753</v>
      </c>
      <c r="D154" s="16">
        <f t="shared" si="21"/>
        <v>1.1636459578563996</v>
      </c>
      <c r="E154" s="16">
        <f t="shared" si="22"/>
        <v>1.1606736821019774</v>
      </c>
      <c r="F154" s="16">
        <f t="shared" si="23"/>
        <v>1.0892613780645164</v>
      </c>
      <c r="G154" s="16">
        <f t="shared" si="24"/>
        <v>1.0477915504682622</v>
      </c>
      <c r="H154" s="16">
        <f t="shared" si="25"/>
        <v>1.0204473118279571</v>
      </c>
      <c r="I154" s="16">
        <f t="shared" si="26"/>
        <v>1.0177548387096775</v>
      </c>
      <c r="J154" s="21">
        <f t="shared" si="27"/>
        <v>1.001290322580645</v>
      </c>
    </row>
    <row r="155" spans="1:10" ht="12.75">
      <c r="A155" s="14">
        <v>16268</v>
      </c>
      <c r="B155" s="15">
        <v>38184</v>
      </c>
      <c r="C155" s="16">
        <f t="shared" si="20"/>
        <v>1.2221086528031149</v>
      </c>
      <c r="D155" s="16">
        <f t="shared" si="21"/>
        <v>1.1654784711758586</v>
      </c>
      <c r="E155" s="16">
        <f t="shared" si="22"/>
        <v>1.1625015146722169</v>
      </c>
      <c r="F155" s="16">
        <f t="shared" si="23"/>
        <v>1.0906401899354843</v>
      </c>
      <c r="G155" s="16">
        <f t="shared" si="24"/>
        <v>1.0491178688865768</v>
      </c>
      <c r="H155" s="16">
        <f t="shared" si="25"/>
        <v>1.0210993548387095</v>
      </c>
      <c r="I155" s="16">
        <f t="shared" si="26"/>
        <v>1.0184051612903224</v>
      </c>
      <c r="J155" s="21">
        <f t="shared" si="27"/>
        <v>1.0019354838709678</v>
      </c>
    </row>
    <row r="156" spans="1:10" ht="12.75">
      <c r="A156" s="14">
        <v>16269</v>
      </c>
      <c r="B156" s="15">
        <v>38185</v>
      </c>
      <c r="C156" s="16">
        <f t="shared" si="20"/>
        <v>1.2240302072886542</v>
      </c>
      <c r="D156" s="16">
        <f t="shared" si="21"/>
        <v>1.1673109844953173</v>
      </c>
      <c r="E156" s="16">
        <f t="shared" si="22"/>
        <v>1.164329347242456</v>
      </c>
      <c r="F156" s="16">
        <f t="shared" si="23"/>
        <v>1.092019001806452</v>
      </c>
      <c r="G156" s="16">
        <f t="shared" si="24"/>
        <v>1.0504441873048909</v>
      </c>
      <c r="H156" s="16">
        <f t="shared" si="25"/>
        <v>1.0217513978494623</v>
      </c>
      <c r="I156" s="16">
        <f t="shared" si="26"/>
        <v>1.0190554838709678</v>
      </c>
      <c r="J156" s="21">
        <f t="shared" si="27"/>
        <v>1.0025806451612904</v>
      </c>
    </row>
    <row r="157" spans="1:10" ht="12.75">
      <c r="A157" s="14">
        <v>16270</v>
      </c>
      <c r="B157" s="15">
        <v>38186</v>
      </c>
      <c r="C157" s="16">
        <f t="shared" si="20"/>
        <v>1.225951761774194</v>
      </c>
      <c r="D157" s="16">
        <f t="shared" si="21"/>
        <v>1.1691434978147763</v>
      </c>
      <c r="E157" s="16">
        <f t="shared" si="22"/>
        <v>1.1661571798126955</v>
      </c>
      <c r="F157" s="16">
        <f t="shared" si="23"/>
        <v>1.0933978136774196</v>
      </c>
      <c r="G157" s="16">
        <f t="shared" si="24"/>
        <v>1.0517705057232052</v>
      </c>
      <c r="H157" s="16">
        <f t="shared" si="25"/>
        <v>1.0224034408602152</v>
      </c>
      <c r="I157" s="16">
        <f t="shared" si="26"/>
        <v>1.019705806451613</v>
      </c>
      <c r="J157" s="21">
        <f t="shared" si="27"/>
        <v>1.0032258064516129</v>
      </c>
    </row>
    <row r="158" spans="1:11" ht="12.75">
      <c r="A158" s="14">
        <v>16271</v>
      </c>
      <c r="B158" s="15">
        <v>38187</v>
      </c>
      <c r="C158" s="16">
        <f t="shared" si="20"/>
        <v>1.2278733162597335</v>
      </c>
      <c r="D158" s="16">
        <f t="shared" si="21"/>
        <v>1.1709760111342353</v>
      </c>
      <c r="E158" s="16">
        <f t="shared" si="22"/>
        <v>1.1679850123829347</v>
      </c>
      <c r="F158" s="16">
        <f t="shared" si="23"/>
        <v>1.0947766255483873</v>
      </c>
      <c r="G158" s="16">
        <f t="shared" si="24"/>
        <v>1.0530968241415193</v>
      </c>
      <c r="H158" s="16">
        <f t="shared" si="25"/>
        <v>1.0230554838709676</v>
      </c>
      <c r="I158" s="16">
        <f t="shared" si="26"/>
        <v>1.020356129032258</v>
      </c>
      <c r="J158" s="21">
        <f t="shared" si="27"/>
        <v>1.0038709677419355</v>
      </c>
      <c r="K158" s="21">
        <f aca="true" t="shared" si="28" ref="K158:K170">+((A158-$A$158)*0.02/31+1)</f>
        <v>1</v>
      </c>
    </row>
    <row r="159" spans="1:11" ht="12.75">
      <c r="A159" s="14">
        <v>16272</v>
      </c>
      <c r="B159" s="15">
        <v>38188</v>
      </c>
      <c r="C159" s="16">
        <f t="shared" si="20"/>
        <v>1.2297948707452728</v>
      </c>
      <c r="D159" s="16">
        <f t="shared" si="21"/>
        <v>1.172808524453694</v>
      </c>
      <c r="E159" s="16">
        <f t="shared" si="22"/>
        <v>1.169812844953174</v>
      </c>
      <c r="F159" s="16">
        <f t="shared" si="23"/>
        <v>1.0961554374193552</v>
      </c>
      <c r="G159" s="16">
        <f t="shared" si="24"/>
        <v>1.0544231425598336</v>
      </c>
      <c r="H159" s="16">
        <f t="shared" si="25"/>
        <v>1.0237075268817204</v>
      </c>
      <c r="I159" s="16">
        <f t="shared" si="26"/>
        <v>1.0210064516129034</v>
      </c>
      <c r="J159" s="21">
        <f t="shared" si="27"/>
        <v>1.004516129032258</v>
      </c>
      <c r="K159" s="21">
        <f t="shared" si="28"/>
        <v>1.0006451612903227</v>
      </c>
    </row>
    <row r="160" spans="1:11" ht="12.75">
      <c r="A160" s="14">
        <v>16273</v>
      </c>
      <c r="B160" s="15">
        <v>38189</v>
      </c>
      <c r="C160" s="16">
        <f t="shared" si="20"/>
        <v>1.2317164252308124</v>
      </c>
      <c r="D160" s="16">
        <f t="shared" si="21"/>
        <v>1.174641037773153</v>
      </c>
      <c r="E160" s="16">
        <f t="shared" si="22"/>
        <v>1.1716406775234134</v>
      </c>
      <c r="F160" s="16">
        <f t="shared" si="23"/>
        <v>1.0975342492903228</v>
      </c>
      <c r="G160" s="16">
        <f t="shared" si="24"/>
        <v>1.055749460978148</v>
      </c>
      <c r="H160" s="16">
        <f t="shared" si="25"/>
        <v>1.024359569892473</v>
      </c>
      <c r="I160" s="16">
        <f t="shared" si="26"/>
        <v>1.0216567741935483</v>
      </c>
      <c r="J160" s="21">
        <f t="shared" si="27"/>
        <v>1.0051612903225806</v>
      </c>
      <c r="K160" s="21">
        <f t="shared" si="28"/>
        <v>1.001290322580645</v>
      </c>
    </row>
    <row r="161" spans="1:11" ht="12.75">
      <c r="A161" s="14">
        <v>16274</v>
      </c>
      <c r="B161" s="15">
        <v>38190</v>
      </c>
      <c r="C161" s="16">
        <f t="shared" si="20"/>
        <v>1.2336379797163517</v>
      </c>
      <c r="D161" s="16">
        <f t="shared" si="21"/>
        <v>1.1764735510926119</v>
      </c>
      <c r="E161" s="16">
        <f t="shared" si="22"/>
        <v>1.1734685100936526</v>
      </c>
      <c r="F161" s="16">
        <f t="shared" si="23"/>
        <v>1.0989130611612905</v>
      </c>
      <c r="G161" s="16">
        <f t="shared" si="24"/>
        <v>1.057075779396462</v>
      </c>
      <c r="H161" s="16">
        <f t="shared" si="25"/>
        <v>1.0250116129032256</v>
      </c>
      <c r="I161" s="16">
        <f t="shared" si="26"/>
        <v>1.0223070967741936</v>
      </c>
      <c r="J161" s="21">
        <f t="shared" si="27"/>
        <v>1.0058064516129033</v>
      </c>
      <c r="K161" s="21">
        <f t="shared" si="28"/>
        <v>1.0019354838709678</v>
      </c>
    </row>
    <row r="162" spans="1:12" ht="12.75">
      <c r="A162" s="14">
        <v>16275</v>
      </c>
      <c r="B162" s="15">
        <v>38191</v>
      </c>
      <c r="C162" s="16">
        <f t="shared" si="20"/>
        <v>1.2355595342018912</v>
      </c>
      <c r="D162" s="16">
        <f t="shared" si="21"/>
        <v>1.1783060644120709</v>
      </c>
      <c r="E162" s="16">
        <f t="shared" si="22"/>
        <v>1.175296342663892</v>
      </c>
      <c r="F162" s="16">
        <f t="shared" si="23"/>
        <v>1.1002918730322584</v>
      </c>
      <c r="G162" s="16">
        <f t="shared" si="24"/>
        <v>1.0584020978147766</v>
      </c>
      <c r="H162" s="16">
        <f t="shared" si="25"/>
        <v>1.0256636559139785</v>
      </c>
      <c r="I162" s="16">
        <f t="shared" si="26"/>
        <v>1.0229574193548387</v>
      </c>
      <c r="J162" s="21">
        <f t="shared" si="27"/>
        <v>1.0064516129032257</v>
      </c>
      <c r="K162" s="21">
        <f t="shared" si="28"/>
        <v>1.0025806451612904</v>
      </c>
      <c r="L162" s="21">
        <f aca="true" t="shared" si="29" ref="L162:L170">+((A162-$A$162)*0.02/31+1)</f>
        <v>1</v>
      </c>
    </row>
    <row r="163" spans="1:12" ht="12.75">
      <c r="A163" s="14">
        <v>16276</v>
      </c>
      <c r="B163" s="15">
        <v>38192</v>
      </c>
      <c r="C163" s="16">
        <f t="shared" si="20"/>
        <v>1.2374810886874308</v>
      </c>
      <c r="D163" s="16">
        <f t="shared" si="21"/>
        <v>1.1801385777315299</v>
      </c>
      <c r="E163" s="16">
        <f t="shared" si="22"/>
        <v>1.1771241752341315</v>
      </c>
      <c r="F163" s="16">
        <f t="shared" si="23"/>
        <v>1.101670684903226</v>
      </c>
      <c r="G163" s="16">
        <f t="shared" si="24"/>
        <v>1.0597284162330907</v>
      </c>
      <c r="H163" s="16">
        <f t="shared" si="25"/>
        <v>1.026315698924731</v>
      </c>
      <c r="I163" s="16">
        <f t="shared" si="26"/>
        <v>1.0236077419354839</v>
      </c>
      <c r="J163" s="21">
        <f t="shared" si="27"/>
        <v>1.0070967741935484</v>
      </c>
      <c r="K163" s="21">
        <f t="shared" si="28"/>
        <v>1.0032258064516129</v>
      </c>
      <c r="L163" s="21">
        <f t="shared" si="29"/>
        <v>1.0006451612903227</v>
      </c>
    </row>
    <row r="164" spans="1:12" ht="12.75">
      <c r="A164" s="14">
        <v>16277</v>
      </c>
      <c r="B164" s="15">
        <v>38193</v>
      </c>
      <c r="C164" s="16">
        <f t="shared" si="20"/>
        <v>1.23940264317297</v>
      </c>
      <c r="D164" s="16">
        <f t="shared" si="21"/>
        <v>1.1819710910509886</v>
      </c>
      <c r="E164" s="16">
        <f t="shared" si="22"/>
        <v>1.1789520078043707</v>
      </c>
      <c r="F164" s="16">
        <f t="shared" si="23"/>
        <v>1.1030494967741937</v>
      </c>
      <c r="G164" s="16">
        <f t="shared" si="24"/>
        <v>1.061054734651405</v>
      </c>
      <c r="H164" s="16">
        <f t="shared" si="25"/>
        <v>1.0269677419354837</v>
      </c>
      <c r="I164" s="16">
        <f t="shared" si="26"/>
        <v>1.024258064516129</v>
      </c>
      <c r="J164" s="21">
        <f t="shared" si="27"/>
        <v>1.007741935483871</v>
      </c>
      <c r="K164" s="21">
        <f t="shared" si="28"/>
        <v>1.0038709677419355</v>
      </c>
      <c r="L164" s="21">
        <f t="shared" si="29"/>
        <v>1.001290322580645</v>
      </c>
    </row>
    <row r="165" spans="1:12" ht="12.75">
      <c r="A165" s="14">
        <v>16278</v>
      </c>
      <c r="B165" s="15">
        <v>38194</v>
      </c>
      <c r="C165" s="16">
        <f t="shared" si="20"/>
        <v>1.2413241976585099</v>
      </c>
      <c r="D165" s="16">
        <f t="shared" si="21"/>
        <v>1.1838036043704476</v>
      </c>
      <c r="E165" s="16">
        <f t="shared" si="22"/>
        <v>1.1807798403746101</v>
      </c>
      <c r="F165" s="16">
        <f t="shared" si="23"/>
        <v>1.1044283086451614</v>
      </c>
      <c r="G165" s="16">
        <f t="shared" si="24"/>
        <v>1.062381053069719</v>
      </c>
      <c r="H165" s="16">
        <f t="shared" si="25"/>
        <v>1.0276197849462365</v>
      </c>
      <c r="I165" s="16">
        <f t="shared" si="26"/>
        <v>1.0249083870967743</v>
      </c>
      <c r="J165" s="21">
        <f t="shared" si="27"/>
        <v>1.0083870967741935</v>
      </c>
      <c r="K165" s="21">
        <f t="shared" si="28"/>
        <v>1.004516129032258</v>
      </c>
      <c r="L165" s="21">
        <f t="shared" si="29"/>
        <v>1.0019354838709678</v>
      </c>
    </row>
    <row r="166" spans="1:12" ht="12.75">
      <c r="A166" s="14">
        <v>16279</v>
      </c>
      <c r="B166" s="15">
        <v>38195</v>
      </c>
      <c r="C166" s="16">
        <f t="shared" si="20"/>
        <v>1.2432457521440492</v>
      </c>
      <c r="D166" s="16">
        <f t="shared" si="21"/>
        <v>1.1856361176899064</v>
      </c>
      <c r="E166" s="16">
        <f t="shared" si="22"/>
        <v>1.1826076729448494</v>
      </c>
      <c r="F166" s="16">
        <f t="shared" si="23"/>
        <v>1.1058071205161295</v>
      </c>
      <c r="G166" s="16">
        <f t="shared" si="24"/>
        <v>1.0637073714880334</v>
      </c>
      <c r="H166" s="16">
        <f t="shared" si="25"/>
        <v>1.0282718279569891</v>
      </c>
      <c r="I166" s="16">
        <f t="shared" si="26"/>
        <v>1.0255587096774192</v>
      </c>
      <c r="J166" s="21">
        <f t="shared" si="27"/>
        <v>1.0090322580645161</v>
      </c>
      <c r="K166" s="21">
        <f t="shared" si="28"/>
        <v>1.0051612903225806</v>
      </c>
      <c r="L166" s="21">
        <f t="shared" si="29"/>
        <v>1.0025806451612904</v>
      </c>
    </row>
    <row r="167" spans="1:12" ht="12.75">
      <c r="A167" s="14">
        <v>16280</v>
      </c>
      <c r="B167" s="15">
        <v>38196</v>
      </c>
      <c r="C167" s="16">
        <f t="shared" si="20"/>
        <v>1.2451673066295887</v>
      </c>
      <c r="D167" s="16">
        <f t="shared" si="21"/>
        <v>1.1874686310093654</v>
      </c>
      <c r="E167" s="16">
        <f t="shared" si="22"/>
        <v>1.1844355055150888</v>
      </c>
      <c r="F167" s="16">
        <f t="shared" si="23"/>
        <v>1.1071859323870972</v>
      </c>
      <c r="G167" s="16">
        <f t="shared" si="24"/>
        <v>1.0650336899063477</v>
      </c>
      <c r="H167" s="16">
        <f t="shared" si="25"/>
        <v>1.028923870967742</v>
      </c>
      <c r="I167" s="16">
        <f t="shared" si="26"/>
        <v>1.0262090322580646</v>
      </c>
      <c r="J167" s="21">
        <f t="shared" si="27"/>
        <v>1.0096774193548388</v>
      </c>
      <c r="K167" s="21">
        <f t="shared" si="28"/>
        <v>1.0058064516129033</v>
      </c>
      <c r="L167" s="21">
        <f t="shared" si="29"/>
        <v>1.0032258064516129</v>
      </c>
    </row>
    <row r="168" spans="1:12" ht="12.75">
      <c r="A168" s="14">
        <v>16281</v>
      </c>
      <c r="B168" s="15">
        <v>38197</v>
      </c>
      <c r="C168" s="16">
        <f t="shared" si="20"/>
        <v>1.2470888611151283</v>
      </c>
      <c r="D168" s="16">
        <f t="shared" si="21"/>
        <v>1.1893011443288244</v>
      </c>
      <c r="E168" s="16">
        <f t="shared" si="22"/>
        <v>1.1862633380853282</v>
      </c>
      <c r="F168" s="16">
        <f t="shared" si="23"/>
        <v>1.1085647442580648</v>
      </c>
      <c r="G168" s="16">
        <f t="shared" si="24"/>
        <v>1.0663600083246618</v>
      </c>
      <c r="H168" s="16">
        <f t="shared" si="25"/>
        <v>1.0295759139784946</v>
      </c>
      <c r="I168" s="16">
        <f t="shared" si="26"/>
        <v>1.0268593548387097</v>
      </c>
      <c r="J168" s="21">
        <f t="shared" si="27"/>
        <v>1.0103225806451612</v>
      </c>
      <c r="K168" s="21">
        <f t="shared" si="28"/>
        <v>1.0064516129032257</v>
      </c>
      <c r="L168" s="21">
        <f t="shared" si="29"/>
        <v>1.0038709677419355</v>
      </c>
    </row>
    <row r="169" spans="1:12" ht="12.75">
      <c r="A169" s="14">
        <v>16282</v>
      </c>
      <c r="B169" s="15">
        <v>38198</v>
      </c>
      <c r="C169" s="16">
        <f t="shared" si="20"/>
        <v>1.2490104156006676</v>
      </c>
      <c r="D169" s="16">
        <f t="shared" si="21"/>
        <v>1.1911336576482832</v>
      </c>
      <c r="E169" s="16">
        <f t="shared" si="22"/>
        <v>1.1880911706555672</v>
      </c>
      <c r="F169" s="16">
        <f t="shared" si="23"/>
        <v>1.1099435561290327</v>
      </c>
      <c r="G169" s="16">
        <f t="shared" si="24"/>
        <v>1.0676863267429764</v>
      </c>
      <c r="H169" s="16">
        <f t="shared" si="25"/>
        <v>1.0302279569892472</v>
      </c>
      <c r="I169" s="16">
        <f t="shared" si="26"/>
        <v>1.0275096774193548</v>
      </c>
      <c r="J169" s="21">
        <f t="shared" si="27"/>
        <v>1.0109677419354839</v>
      </c>
      <c r="K169" s="21">
        <f t="shared" si="28"/>
        <v>1.0070967741935484</v>
      </c>
      <c r="L169" s="21">
        <f t="shared" si="29"/>
        <v>1.004516129032258</v>
      </c>
    </row>
    <row r="170" spans="1:12" ht="12.75">
      <c r="A170" s="14">
        <v>16283</v>
      </c>
      <c r="B170" s="15">
        <v>38199</v>
      </c>
      <c r="C170" s="16">
        <f t="shared" si="20"/>
        <v>1.2509319700862072</v>
      </c>
      <c r="D170" s="16">
        <f t="shared" si="21"/>
        <v>1.1929661709677422</v>
      </c>
      <c r="E170" s="16">
        <f t="shared" si="22"/>
        <v>1.1899190032258067</v>
      </c>
      <c r="F170" s="16">
        <f t="shared" si="23"/>
        <v>1.1113223680000004</v>
      </c>
      <c r="G170" s="16">
        <f t="shared" si="24"/>
        <v>1.0690126451612905</v>
      </c>
      <c r="H170" s="16">
        <f t="shared" si="25"/>
        <v>1.03088</v>
      </c>
      <c r="I170" s="16">
        <f t="shared" si="26"/>
        <v>1.02816</v>
      </c>
      <c r="J170" s="21">
        <f t="shared" si="27"/>
        <v>1.0116129032258065</v>
      </c>
      <c r="K170" s="21">
        <f t="shared" si="28"/>
        <v>1.007741935483871</v>
      </c>
      <c r="L170" s="21">
        <f t="shared" si="29"/>
        <v>1.0051612903225806</v>
      </c>
    </row>
    <row r="171" spans="1:11" s="20" customFormat="1" ht="12.75">
      <c r="A171" s="17">
        <v>16284</v>
      </c>
      <c r="B171" s="18">
        <v>38200</v>
      </c>
      <c r="C171" s="19">
        <f>+(($A$17-$A$4)*(0.02/29)+1)*(1.02)*(1.05)^4*(((A171+1-$A$171)*(0.05/31))+1)</f>
        <v>1.2529496022960236</v>
      </c>
      <c r="D171" s="19">
        <f>+(($A$48-$A$32)*(0.02/31)+1)*(1.02)*(1.05)^3*((A171+1-$A$171)*(0.05/31)+1)</f>
        <v>1.1948903099531738</v>
      </c>
      <c r="E171" s="19">
        <f>+(($A$48-$A$36)*(0.02/31)+1)*(1.02)*(1.05)^3*((A171+1-$A$171)*(0.05/31)+1)</f>
        <v>1.191838227424558</v>
      </c>
      <c r="F171" s="19">
        <f>+(($A$78-$A$67)*(0.02/30)+1)*(1.02)*(1.04)*(1.04)*((A171+1-$A$171)*(0.04/31)+1)</f>
        <v>1.1127563323458067</v>
      </c>
      <c r="G171" s="19">
        <f>+(($A$109-$A$97)*(0.02/31)+1)*(1.02)*(1.04)*((A171+1-$A$171)*(0.04/31)+1)</f>
        <v>1.0703920163163372</v>
      </c>
      <c r="H171" s="19">
        <f>+(($A$139-$A$123)*(0.02/30)+1)*(1.02)*((A171+1-$A$171)*(0.02/31)+1)</f>
        <v>1.0315450838709679</v>
      </c>
      <c r="I171" s="19">
        <f>+(($A$139-$A$127)*(0.02/30)+1)*(1.02)*((A171+1-$A$171)*(0.02/31)+1)</f>
        <v>1.0288233290322581</v>
      </c>
      <c r="J171" s="22">
        <f t="shared" si="27"/>
        <v>1.012258064516129</v>
      </c>
      <c r="K171" s="22"/>
    </row>
    <row r="172" spans="1:11" ht="12.75">
      <c r="A172" s="14">
        <v>16285</v>
      </c>
      <c r="B172" s="15">
        <v>38201</v>
      </c>
      <c r="C172" s="16">
        <f aca="true" t="shared" si="30" ref="C172:C201">+(($A$17-$A$4)*(0.02/29)+1)*(1.02)*(1.05)^4*(((A172+1-$A$171)*(0.05/31))+1)</f>
        <v>1.2549672345058398</v>
      </c>
      <c r="D172" s="16">
        <f aca="true" t="shared" si="31" ref="D172:D201">+(($A$48-$A$32)*(0.02/31)+1)*(1.02)*(1.05)^3*((A172+1-$A$171)*(0.05/31)+1)</f>
        <v>1.1968144489386057</v>
      </c>
      <c r="E172" s="16">
        <f aca="true" t="shared" si="32" ref="E172:E201">+(($A$48-$A$36)*(0.02/31)+1)*(1.02)*(1.05)^3*((A172+1-$A$171)*(0.05/31)+1)</f>
        <v>1.1937574516233092</v>
      </c>
      <c r="F172" s="16">
        <f aca="true" t="shared" si="33" ref="F172:F201">+(($A$78-$A$67)*(0.02/30)+1)*(1.02)*(1.04)*(1.04)*((A172+1-$A$171)*(0.04/31)+1)</f>
        <v>1.1141902966916135</v>
      </c>
      <c r="G172" s="16">
        <f aca="true" t="shared" si="34" ref="G172:G201">+(($A$109-$A$97)*(0.02/31)+1)*(1.02)*(1.04)*((A172+1-$A$171)*(0.04/31)+1)</f>
        <v>1.0717713874713841</v>
      </c>
      <c r="H172" s="16">
        <f aca="true" t="shared" si="35" ref="H172:H201">+(($A$139-$A$123)*(0.02/30)+1)*(1.02)*((A172+1-$A$171)*(0.02/31)+1)</f>
        <v>1.0322101677419355</v>
      </c>
      <c r="I172" s="16">
        <f aca="true" t="shared" si="36" ref="I172:I201">+(($A$139-$A$127)*(0.02/30)+1)*(1.02)*((A172+1-$A$171)*(0.02/31)+1)</f>
        <v>1.0294866580645161</v>
      </c>
      <c r="J172" s="21">
        <f t="shared" si="27"/>
        <v>1.0129032258064516</v>
      </c>
      <c r="K172" s="21"/>
    </row>
    <row r="173" spans="1:11" ht="12.75">
      <c r="A173" s="14">
        <v>16286</v>
      </c>
      <c r="B173" s="15">
        <v>38202</v>
      </c>
      <c r="C173" s="16">
        <f t="shared" si="30"/>
        <v>1.2569848667156565</v>
      </c>
      <c r="D173" s="16">
        <f t="shared" si="31"/>
        <v>1.1987385879240375</v>
      </c>
      <c r="E173" s="16">
        <f t="shared" si="32"/>
        <v>1.1956766758220607</v>
      </c>
      <c r="F173" s="16">
        <f t="shared" si="33"/>
        <v>1.1156242610374199</v>
      </c>
      <c r="G173" s="16">
        <f t="shared" si="34"/>
        <v>1.073150758626431</v>
      </c>
      <c r="H173" s="16">
        <f t="shared" si="35"/>
        <v>1.0328752516129032</v>
      </c>
      <c r="I173" s="16">
        <f t="shared" si="36"/>
        <v>1.030149987096774</v>
      </c>
      <c r="J173" s="21">
        <f t="shared" si="27"/>
        <v>1.013548387096774</v>
      </c>
      <c r="K173" s="21">
        <f>+(12*0.02/31+1)</f>
        <v>1.007741935483871</v>
      </c>
    </row>
    <row r="174" spans="1:11" ht="12.75">
      <c r="A174" s="14">
        <v>16287</v>
      </c>
      <c r="B174" s="15">
        <v>38203</v>
      </c>
      <c r="C174" s="16">
        <f t="shared" si="30"/>
        <v>1.2590024989254727</v>
      </c>
      <c r="D174" s="16">
        <f t="shared" si="31"/>
        <v>1.2006627269094692</v>
      </c>
      <c r="E174" s="16">
        <f t="shared" si="32"/>
        <v>1.1975959000208118</v>
      </c>
      <c r="F174" s="16">
        <f t="shared" si="33"/>
        <v>1.1170582253832262</v>
      </c>
      <c r="G174" s="16">
        <f t="shared" si="34"/>
        <v>1.0745301297814778</v>
      </c>
      <c r="H174" s="16">
        <f t="shared" si="35"/>
        <v>1.033540335483871</v>
      </c>
      <c r="I174" s="16">
        <f t="shared" si="36"/>
        <v>1.0308133161290323</v>
      </c>
      <c r="J174" s="21">
        <f t="shared" si="27"/>
        <v>1.0141935483870967</v>
      </c>
      <c r="K174" s="21"/>
    </row>
    <row r="175" spans="1:11" ht="12.75">
      <c r="A175" s="14">
        <v>16288</v>
      </c>
      <c r="B175" s="15">
        <v>38204</v>
      </c>
      <c r="C175" s="16">
        <f t="shared" si="30"/>
        <v>1.2610201311352893</v>
      </c>
      <c r="D175" s="16">
        <f t="shared" si="31"/>
        <v>1.202586865894901</v>
      </c>
      <c r="E175" s="16">
        <f t="shared" si="32"/>
        <v>1.1995151242195632</v>
      </c>
      <c r="F175" s="16">
        <f t="shared" si="33"/>
        <v>1.1184921897290325</v>
      </c>
      <c r="G175" s="16">
        <f t="shared" si="34"/>
        <v>1.0759095009365245</v>
      </c>
      <c r="H175" s="16">
        <f t="shared" si="35"/>
        <v>1.0342054193548387</v>
      </c>
      <c r="I175" s="16">
        <f t="shared" si="36"/>
        <v>1.0314766451612902</v>
      </c>
      <c r="J175" s="21">
        <f t="shared" si="27"/>
        <v>1.0148387096774194</v>
      </c>
      <c r="K175" s="21"/>
    </row>
    <row r="176" spans="1:11" ht="12.75">
      <c r="A176" s="14">
        <v>16289</v>
      </c>
      <c r="B176" s="15">
        <v>38205</v>
      </c>
      <c r="C176" s="16">
        <f t="shared" si="30"/>
        <v>1.2630377633451058</v>
      </c>
      <c r="D176" s="16">
        <f t="shared" si="31"/>
        <v>1.2045110048803331</v>
      </c>
      <c r="E176" s="16">
        <f t="shared" si="32"/>
        <v>1.2014343484183145</v>
      </c>
      <c r="F176" s="16">
        <f t="shared" si="33"/>
        <v>1.119926154074839</v>
      </c>
      <c r="G176" s="16">
        <f t="shared" si="34"/>
        <v>1.0772888720915714</v>
      </c>
      <c r="H176" s="16">
        <f t="shared" si="35"/>
        <v>1.0348705032258065</v>
      </c>
      <c r="I176" s="16">
        <f t="shared" si="36"/>
        <v>1.0321399741935484</v>
      </c>
      <c r="J176" s="21">
        <f t="shared" si="27"/>
        <v>1.0154838709677418</v>
      </c>
      <c r="K176" s="21"/>
    </row>
    <row r="177" spans="1:11" ht="12.75">
      <c r="A177" s="14">
        <v>16290</v>
      </c>
      <c r="B177" s="15">
        <v>38206</v>
      </c>
      <c r="C177" s="16">
        <f t="shared" si="30"/>
        <v>1.2650553955549222</v>
      </c>
      <c r="D177" s="16">
        <f t="shared" si="31"/>
        <v>1.2064351438657648</v>
      </c>
      <c r="E177" s="16">
        <f t="shared" si="32"/>
        <v>1.2033535726170657</v>
      </c>
      <c r="F177" s="16">
        <f t="shared" si="33"/>
        <v>1.1213601184206456</v>
      </c>
      <c r="G177" s="16">
        <f t="shared" si="34"/>
        <v>1.0786682432466181</v>
      </c>
      <c r="H177" s="16">
        <f t="shared" si="35"/>
        <v>1.0355355870967742</v>
      </c>
      <c r="I177" s="16">
        <f t="shared" si="36"/>
        <v>1.0328033032258064</v>
      </c>
      <c r="J177" s="21">
        <f t="shared" si="27"/>
        <v>1.0161290322580645</v>
      </c>
      <c r="K177" s="21"/>
    </row>
    <row r="178" spans="1:11" ht="12.75">
      <c r="A178" s="14">
        <v>16291</v>
      </c>
      <c r="B178" s="15">
        <v>38207</v>
      </c>
      <c r="C178" s="16">
        <f t="shared" si="30"/>
        <v>1.2670730277647386</v>
      </c>
      <c r="D178" s="16">
        <f t="shared" si="31"/>
        <v>1.2083592828511966</v>
      </c>
      <c r="E178" s="16">
        <f t="shared" si="32"/>
        <v>1.2052727968158172</v>
      </c>
      <c r="F178" s="16">
        <f t="shared" si="33"/>
        <v>1.122794082766452</v>
      </c>
      <c r="G178" s="16">
        <f t="shared" si="34"/>
        <v>1.080047614401665</v>
      </c>
      <c r="H178" s="16">
        <f t="shared" si="35"/>
        <v>1.0362006709677418</v>
      </c>
      <c r="I178" s="16">
        <f t="shared" si="36"/>
        <v>1.0334666322580643</v>
      </c>
      <c r="J178" s="21">
        <f t="shared" si="27"/>
        <v>1.0167741935483872</v>
      </c>
      <c r="K178" s="21"/>
    </row>
    <row r="179" spans="1:11" ht="12.75">
      <c r="A179" s="14">
        <v>16292</v>
      </c>
      <c r="B179" s="15">
        <v>38208</v>
      </c>
      <c r="C179" s="16">
        <f t="shared" si="30"/>
        <v>1.269090659974555</v>
      </c>
      <c r="D179" s="16">
        <f t="shared" si="31"/>
        <v>1.2102834218366283</v>
      </c>
      <c r="E179" s="16">
        <f t="shared" si="32"/>
        <v>1.2071920210145684</v>
      </c>
      <c r="F179" s="16">
        <f t="shared" si="33"/>
        <v>1.1242280471122585</v>
      </c>
      <c r="G179" s="16">
        <f t="shared" si="34"/>
        <v>1.081426985556712</v>
      </c>
      <c r="H179" s="16">
        <f t="shared" si="35"/>
        <v>1.0368657548387097</v>
      </c>
      <c r="I179" s="16">
        <f t="shared" si="36"/>
        <v>1.0341299612903225</v>
      </c>
      <c r="J179" s="21">
        <f t="shared" si="27"/>
        <v>1.0174193548387096</v>
      </c>
      <c r="K179" s="21"/>
    </row>
    <row r="180" spans="1:11" ht="12.75">
      <c r="A180" s="14">
        <v>16293</v>
      </c>
      <c r="B180" s="15">
        <v>38209</v>
      </c>
      <c r="C180" s="16">
        <f t="shared" si="30"/>
        <v>1.2711082921843715</v>
      </c>
      <c r="D180" s="16">
        <f t="shared" si="31"/>
        <v>1.2122075608220604</v>
      </c>
      <c r="E180" s="16">
        <f t="shared" si="32"/>
        <v>1.2091112452133197</v>
      </c>
      <c r="F180" s="16">
        <f t="shared" si="33"/>
        <v>1.1256620114580649</v>
      </c>
      <c r="G180" s="16">
        <f t="shared" si="34"/>
        <v>1.0828063567117587</v>
      </c>
      <c r="H180" s="16">
        <f t="shared" si="35"/>
        <v>1.0375308387096773</v>
      </c>
      <c r="I180" s="16">
        <f t="shared" si="36"/>
        <v>1.0347932903225805</v>
      </c>
      <c r="J180" s="21">
        <f t="shared" si="27"/>
        <v>1.0180645161290323</v>
      </c>
      <c r="K180" s="21"/>
    </row>
    <row r="181" spans="1:11" ht="12.75">
      <c r="A181" s="14">
        <v>16294</v>
      </c>
      <c r="B181" s="15">
        <v>38210</v>
      </c>
      <c r="C181" s="16">
        <f t="shared" si="30"/>
        <v>1.2731259243941881</v>
      </c>
      <c r="D181" s="16">
        <f t="shared" si="31"/>
        <v>1.2141316998074922</v>
      </c>
      <c r="E181" s="16">
        <f t="shared" si="32"/>
        <v>1.211030469412071</v>
      </c>
      <c r="F181" s="16">
        <f t="shared" si="33"/>
        <v>1.1270959758038714</v>
      </c>
      <c r="G181" s="16">
        <f t="shared" si="34"/>
        <v>1.0841857278668054</v>
      </c>
      <c r="H181" s="16">
        <f t="shared" si="35"/>
        <v>1.0381959225806452</v>
      </c>
      <c r="I181" s="16">
        <f t="shared" si="36"/>
        <v>1.0354566193548387</v>
      </c>
      <c r="J181" s="21">
        <f t="shared" si="27"/>
        <v>1.018709677419355</v>
      </c>
      <c r="K181" s="21"/>
    </row>
    <row r="182" spans="1:11" ht="12.75">
      <c r="A182" s="14">
        <v>16295</v>
      </c>
      <c r="B182" s="15">
        <v>38211</v>
      </c>
      <c r="C182" s="16">
        <f t="shared" si="30"/>
        <v>1.2751435566040044</v>
      </c>
      <c r="D182" s="16">
        <f t="shared" si="31"/>
        <v>1.216055838792924</v>
      </c>
      <c r="E182" s="16">
        <f t="shared" si="32"/>
        <v>1.2129496936108222</v>
      </c>
      <c r="F182" s="16">
        <f t="shared" si="33"/>
        <v>1.1285299401496778</v>
      </c>
      <c r="G182" s="16">
        <f t="shared" si="34"/>
        <v>1.0855650990218524</v>
      </c>
      <c r="H182" s="16">
        <f t="shared" si="35"/>
        <v>1.038861006451613</v>
      </c>
      <c r="I182" s="16">
        <f t="shared" si="36"/>
        <v>1.0361199483870969</v>
      </c>
      <c r="J182" s="21">
        <f t="shared" si="27"/>
        <v>1.0193548387096774</v>
      </c>
      <c r="K182" s="21"/>
    </row>
    <row r="183" spans="1:11" ht="12.75">
      <c r="A183" s="14">
        <v>16296</v>
      </c>
      <c r="B183" s="15">
        <v>38212</v>
      </c>
      <c r="C183" s="16">
        <f t="shared" si="30"/>
        <v>1.277161188813821</v>
      </c>
      <c r="D183" s="16">
        <f t="shared" si="31"/>
        <v>1.217979977778356</v>
      </c>
      <c r="E183" s="16">
        <f t="shared" si="32"/>
        <v>1.2148689178095737</v>
      </c>
      <c r="F183" s="16">
        <f t="shared" si="33"/>
        <v>1.1299639044954843</v>
      </c>
      <c r="G183" s="16">
        <f t="shared" si="34"/>
        <v>1.0869444701768993</v>
      </c>
      <c r="H183" s="16">
        <f t="shared" si="35"/>
        <v>1.0395260903225805</v>
      </c>
      <c r="I183" s="16">
        <f t="shared" si="36"/>
        <v>1.0367832774193546</v>
      </c>
      <c r="J183" s="21">
        <f t="shared" si="27"/>
        <v>1.02</v>
      </c>
      <c r="K183" s="21"/>
    </row>
    <row r="184" spans="1:10" ht="12.75">
      <c r="A184" s="14">
        <v>16297</v>
      </c>
      <c r="B184" s="15">
        <v>38213</v>
      </c>
      <c r="C184" s="16">
        <f t="shared" si="30"/>
        <v>1.2791788210236372</v>
      </c>
      <c r="D184" s="16">
        <f t="shared" si="31"/>
        <v>1.2199041167637876</v>
      </c>
      <c r="E184" s="16">
        <f t="shared" si="32"/>
        <v>1.2167881420083249</v>
      </c>
      <c r="F184" s="16">
        <f t="shared" si="33"/>
        <v>1.1313978688412907</v>
      </c>
      <c r="G184" s="16">
        <f t="shared" si="34"/>
        <v>1.088323841331946</v>
      </c>
      <c r="H184" s="16">
        <f t="shared" si="35"/>
        <v>1.0401911741935483</v>
      </c>
      <c r="I184" s="16">
        <f t="shared" si="36"/>
        <v>1.0374466064516128</v>
      </c>
      <c r="J184" s="21">
        <f t="shared" si="27"/>
        <v>1.0206451612903227</v>
      </c>
    </row>
    <row r="185" spans="1:10" ht="12.75">
      <c r="A185" s="14">
        <v>16298</v>
      </c>
      <c r="B185" s="15">
        <v>38214</v>
      </c>
      <c r="C185" s="16">
        <f t="shared" si="30"/>
        <v>1.2811964532334539</v>
      </c>
      <c r="D185" s="16">
        <f t="shared" si="31"/>
        <v>1.2218282557492195</v>
      </c>
      <c r="E185" s="16">
        <f t="shared" si="32"/>
        <v>1.2187073662070762</v>
      </c>
      <c r="F185" s="16">
        <f t="shared" si="33"/>
        <v>1.132831833187097</v>
      </c>
      <c r="G185" s="16">
        <f t="shared" si="34"/>
        <v>1.0897032124869928</v>
      </c>
      <c r="H185" s="16">
        <f t="shared" si="35"/>
        <v>1.0408562580645162</v>
      </c>
      <c r="I185" s="16">
        <f t="shared" si="36"/>
        <v>1.038109935483871</v>
      </c>
      <c r="J185" s="21">
        <f t="shared" si="27"/>
        <v>1.0212903225806451</v>
      </c>
    </row>
    <row r="186" spans="1:10" ht="12.75">
      <c r="A186" s="14">
        <v>16299</v>
      </c>
      <c r="B186" s="15">
        <v>38215</v>
      </c>
      <c r="C186" s="16">
        <f t="shared" si="30"/>
        <v>1.2832140854432703</v>
      </c>
      <c r="D186" s="16">
        <f t="shared" si="31"/>
        <v>1.2237523947346516</v>
      </c>
      <c r="E186" s="16">
        <f t="shared" si="32"/>
        <v>1.2206265904058275</v>
      </c>
      <c r="F186" s="16">
        <f t="shared" si="33"/>
        <v>1.1342657975329038</v>
      </c>
      <c r="G186" s="16">
        <f t="shared" si="34"/>
        <v>1.0910825836420397</v>
      </c>
      <c r="H186" s="16">
        <f t="shared" si="35"/>
        <v>1.0415213419354838</v>
      </c>
      <c r="I186" s="16">
        <f t="shared" si="36"/>
        <v>1.038773264516129</v>
      </c>
      <c r="J186" s="21">
        <f t="shared" si="27"/>
        <v>1.0219354838709678</v>
      </c>
    </row>
    <row r="187" spans="1:10" ht="12.75">
      <c r="A187" s="14">
        <v>16300</v>
      </c>
      <c r="B187" s="15">
        <v>38216</v>
      </c>
      <c r="C187" s="16">
        <f t="shared" si="30"/>
        <v>1.2852317176530867</v>
      </c>
      <c r="D187" s="16">
        <f t="shared" si="31"/>
        <v>1.2256765337200832</v>
      </c>
      <c r="E187" s="16">
        <f t="shared" si="32"/>
        <v>1.2225458146045787</v>
      </c>
      <c r="F187" s="16">
        <f t="shared" si="33"/>
        <v>1.1356997618787101</v>
      </c>
      <c r="G187" s="16">
        <f t="shared" si="34"/>
        <v>1.0924619547970866</v>
      </c>
      <c r="H187" s="16">
        <f t="shared" si="35"/>
        <v>1.0421864258064517</v>
      </c>
      <c r="I187" s="16">
        <f t="shared" si="36"/>
        <v>1.0394365935483871</v>
      </c>
      <c r="J187" s="21">
        <f t="shared" si="27"/>
        <v>1.0225806451612902</v>
      </c>
    </row>
    <row r="188" spans="1:10" ht="12.75">
      <c r="A188" s="14">
        <v>16301</v>
      </c>
      <c r="B188" s="15">
        <v>38217</v>
      </c>
      <c r="C188" s="16">
        <f t="shared" si="30"/>
        <v>1.2872493498629032</v>
      </c>
      <c r="D188" s="16">
        <f t="shared" si="31"/>
        <v>1.227600672705515</v>
      </c>
      <c r="E188" s="16">
        <f t="shared" si="32"/>
        <v>1.22446503880333</v>
      </c>
      <c r="F188" s="16">
        <f t="shared" si="33"/>
        <v>1.1371337262245165</v>
      </c>
      <c r="G188" s="16">
        <f t="shared" si="34"/>
        <v>1.0938413259521333</v>
      </c>
      <c r="H188" s="16">
        <f t="shared" si="35"/>
        <v>1.0428515096774196</v>
      </c>
      <c r="I188" s="16">
        <f t="shared" si="36"/>
        <v>1.0400999225806453</v>
      </c>
      <c r="J188" s="21">
        <f t="shared" si="27"/>
        <v>1.0232258064516129</v>
      </c>
    </row>
    <row r="189" spans="1:10" ht="12.75">
      <c r="A189" s="14">
        <v>16302</v>
      </c>
      <c r="B189" s="15">
        <v>38218</v>
      </c>
      <c r="C189" s="16">
        <f t="shared" si="30"/>
        <v>1.2892669820727198</v>
      </c>
      <c r="D189" s="16">
        <f t="shared" si="31"/>
        <v>1.229524811690947</v>
      </c>
      <c r="E189" s="16">
        <f t="shared" si="32"/>
        <v>1.2263842630020816</v>
      </c>
      <c r="F189" s="16">
        <f t="shared" si="33"/>
        <v>1.1385676905703228</v>
      </c>
      <c r="G189" s="16">
        <f t="shared" si="34"/>
        <v>1.09522069710718</v>
      </c>
      <c r="H189" s="16">
        <f t="shared" si="35"/>
        <v>1.043516593548387</v>
      </c>
      <c r="I189" s="16">
        <f t="shared" si="36"/>
        <v>1.040763251612903</v>
      </c>
      <c r="J189" s="21">
        <f t="shared" si="27"/>
        <v>1.0238709677419355</v>
      </c>
    </row>
    <row r="190" spans="1:10" ht="12.75">
      <c r="A190" s="14">
        <v>16303</v>
      </c>
      <c r="B190" s="15">
        <v>38219</v>
      </c>
      <c r="C190" s="16">
        <f t="shared" si="30"/>
        <v>1.291284614282536</v>
      </c>
      <c r="D190" s="16">
        <f t="shared" si="31"/>
        <v>1.2314489506763788</v>
      </c>
      <c r="E190" s="16">
        <f t="shared" si="32"/>
        <v>1.2283034872008327</v>
      </c>
      <c r="F190" s="16">
        <f t="shared" si="33"/>
        <v>1.1400016549161296</v>
      </c>
      <c r="G190" s="16">
        <f t="shared" si="34"/>
        <v>1.096600068262227</v>
      </c>
      <c r="H190" s="16">
        <f t="shared" si="35"/>
        <v>1.0441816774193549</v>
      </c>
      <c r="I190" s="16">
        <f t="shared" si="36"/>
        <v>1.0414265806451612</v>
      </c>
      <c r="J190" s="21">
        <f t="shared" si="27"/>
        <v>1.024516129032258</v>
      </c>
    </row>
    <row r="191" spans="1:10" ht="12.75">
      <c r="A191" s="14">
        <v>16304</v>
      </c>
      <c r="B191" s="15">
        <v>38220</v>
      </c>
      <c r="C191" s="16">
        <f t="shared" si="30"/>
        <v>1.2933022464923527</v>
      </c>
      <c r="D191" s="16">
        <f t="shared" si="31"/>
        <v>1.2333730896618107</v>
      </c>
      <c r="E191" s="16">
        <f t="shared" si="32"/>
        <v>1.230222711399584</v>
      </c>
      <c r="F191" s="16">
        <f t="shared" si="33"/>
        <v>1.141435619261936</v>
      </c>
      <c r="G191" s="16">
        <f t="shared" si="34"/>
        <v>1.0979794394172737</v>
      </c>
      <c r="H191" s="16">
        <f t="shared" si="35"/>
        <v>1.0448467612903225</v>
      </c>
      <c r="I191" s="16">
        <f t="shared" si="36"/>
        <v>1.0420899096774192</v>
      </c>
      <c r="J191" s="21">
        <f t="shared" si="27"/>
        <v>1.0251612903225806</v>
      </c>
    </row>
    <row r="192" spans="1:10" ht="12.75">
      <c r="A192" s="14">
        <v>16305</v>
      </c>
      <c r="B192" s="15">
        <v>38221</v>
      </c>
      <c r="C192" s="16">
        <f t="shared" si="30"/>
        <v>1.295319878702169</v>
      </c>
      <c r="D192" s="16">
        <f t="shared" si="31"/>
        <v>1.2352972286472423</v>
      </c>
      <c r="E192" s="16">
        <f t="shared" si="32"/>
        <v>1.2321419355983352</v>
      </c>
      <c r="F192" s="16">
        <f t="shared" si="33"/>
        <v>1.1428695836077423</v>
      </c>
      <c r="G192" s="16">
        <f t="shared" si="34"/>
        <v>1.0993588105723207</v>
      </c>
      <c r="H192" s="16">
        <f t="shared" si="35"/>
        <v>1.0455118451612904</v>
      </c>
      <c r="I192" s="16">
        <f t="shared" si="36"/>
        <v>1.0427532387096774</v>
      </c>
      <c r="J192" s="21">
        <f t="shared" si="27"/>
        <v>1.0258064516129033</v>
      </c>
    </row>
    <row r="193" spans="1:10" ht="12.75">
      <c r="A193" s="14">
        <v>16306</v>
      </c>
      <c r="B193" s="15">
        <v>38222</v>
      </c>
      <c r="C193" s="16">
        <f t="shared" si="30"/>
        <v>1.2973375109119856</v>
      </c>
      <c r="D193" s="16">
        <f t="shared" si="31"/>
        <v>1.2372213676326742</v>
      </c>
      <c r="E193" s="16">
        <f t="shared" si="32"/>
        <v>1.2340611597970865</v>
      </c>
      <c r="F193" s="16">
        <f t="shared" si="33"/>
        <v>1.1443035479535488</v>
      </c>
      <c r="G193" s="16">
        <f t="shared" si="34"/>
        <v>1.1007381817273676</v>
      </c>
      <c r="H193" s="16">
        <f t="shared" si="35"/>
        <v>1.0461769290322582</v>
      </c>
      <c r="I193" s="16">
        <f t="shared" si="36"/>
        <v>1.0434165677419356</v>
      </c>
      <c r="J193" s="21">
        <f t="shared" si="27"/>
        <v>1.0264516129032257</v>
      </c>
    </row>
    <row r="194" spans="1:10" ht="12.75">
      <c r="A194" s="14">
        <v>16307</v>
      </c>
      <c r="B194" s="15">
        <v>38223</v>
      </c>
      <c r="C194" s="16">
        <f t="shared" si="30"/>
        <v>1.2993551431218022</v>
      </c>
      <c r="D194" s="16">
        <f t="shared" si="31"/>
        <v>1.2391455066181063</v>
      </c>
      <c r="E194" s="16">
        <f t="shared" si="32"/>
        <v>1.235980383995838</v>
      </c>
      <c r="F194" s="16">
        <f t="shared" si="33"/>
        <v>1.1457375122993554</v>
      </c>
      <c r="G194" s="16">
        <f t="shared" si="34"/>
        <v>1.1021175528824143</v>
      </c>
      <c r="H194" s="16">
        <f t="shared" si="35"/>
        <v>1.0468420129032256</v>
      </c>
      <c r="I194" s="16">
        <f t="shared" si="36"/>
        <v>1.0440798967741933</v>
      </c>
      <c r="J194" s="21">
        <f t="shared" si="27"/>
        <v>1.0270967741935484</v>
      </c>
    </row>
    <row r="195" spans="1:10" ht="12.75">
      <c r="A195" s="14">
        <v>16308</v>
      </c>
      <c r="B195" s="15">
        <v>38224</v>
      </c>
      <c r="C195" s="16">
        <f t="shared" si="30"/>
        <v>1.3013727753316184</v>
      </c>
      <c r="D195" s="16">
        <f t="shared" si="31"/>
        <v>1.241069645603538</v>
      </c>
      <c r="E195" s="16">
        <f t="shared" si="32"/>
        <v>1.2378996081945892</v>
      </c>
      <c r="F195" s="16">
        <f t="shared" si="33"/>
        <v>1.1471714766451617</v>
      </c>
      <c r="G195" s="16">
        <f t="shared" si="34"/>
        <v>1.103496924037461</v>
      </c>
      <c r="H195" s="16">
        <f t="shared" si="35"/>
        <v>1.0475070967741935</v>
      </c>
      <c r="I195" s="16">
        <f t="shared" si="36"/>
        <v>1.0447432258064515</v>
      </c>
      <c r="J195" s="21">
        <f t="shared" si="27"/>
        <v>1.027741935483871</v>
      </c>
    </row>
    <row r="196" spans="1:10" ht="12.75">
      <c r="A196" s="14">
        <v>16309</v>
      </c>
      <c r="B196" s="15">
        <v>38225</v>
      </c>
      <c r="C196" s="16">
        <f t="shared" si="30"/>
        <v>1.303390407541435</v>
      </c>
      <c r="D196" s="16">
        <f t="shared" si="31"/>
        <v>1.2429937845889698</v>
      </c>
      <c r="E196" s="16">
        <f t="shared" si="32"/>
        <v>1.2398188323933406</v>
      </c>
      <c r="F196" s="16">
        <f t="shared" si="33"/>
        <v>1.148605440990968</v>
      </c>
      <c r="G196" s="16">
        <f t="shared" si="34"/>
        <v>1.104876295192508</v>
      </c>
      <c r="H196" s="16">
        <f t="shared" si="35"/>
        <v>1.0481721806451614</v>
      </c>
      <c r="I196" s="16">
        <f t="shared" si="36"/>
        <v>1.0454065548387097</v>
      </c>
      <c r="J196" s="21">
        <f t="shared" si="27"/>
        <v>1.0283870967741935</v>
      </c>
    </row>
    <row r="197" spans="1:10" ht="12.75">
      <c r="A197" s="14">
        <v>16310</v>
      </c>
      <c r="B197" s="15">
        <v>38226</v>
      </c>
      <c r="C197" s="16">
        <f t="shared" si="30"/>
        <v>1.3054080397512513</v>
      </c>
      <c r="D197" s="16">
        <f t="shared" si="31"/>
        <v>1.2449179235744017</v>
      </c>
      <c r="E197" s="16">
        <f t="shared" si="32"/>
        <v>1.2417380565920917</v>
      </c>
      <c r="F197" s="16">
        <f t="shared" si="33"/>
        <v>1.1500394053367746</v>
      </c>
      <c r="G197" s="16">
        <f t="shared" si="34"/>
        <v>1.106255666347555</v>
      </c>
      <c r="H197" s="16">
        <f t="shared" si="35"/>
        <v>1.048837264516129</v>
      </c>
      <c r="I197" s="16">
        <f t="shared" si="36"/>
        <v>1.0460698838709677</v>
      </c>
      <c r="J197" s="21">
        <f t="shared" si="27"/>
        <v>1.0290322580645161</v>
      </c>
    </row>
    <row r="198" spans="1:10" ht="12.75">
      <c r="A198" s="14">
        <v>16311</v>
      </c>
      <c r="B198" s="15">
        <v>38227</v>
      </c>
      <c r="C198" s="16">
        <f t="shared" si="30"/>
        <v>1.307425671961068</v>
      </c>
      <c r="D198" s="16">
        <f t="shared" si="31"/>
        <v>1.2468420625598335</v>
      </c>
      <c r="E198" s="16">
        <f t="shared" si="32"/>
        <v>1.243657280790843</v>
      </c>
      <c r="F198" s="16">
        <f t="shared" si="33"/>
        <v>1.151473369682581</v>
      </c>
      <c r="G198" s="16">
        <f t="shared" si="34"/>
        <v>1.1076350375026016</v>
      </c>
      <c r="H198" s="16">
        <f t="shared" si="35"/>
        <v>1.0495023483870969</v>
      </c>
      <c r="I198" s="16">
        <f t="shared" si="36"/>
        <v>1.0467332129032259</v>
      </c>
      <c r="J198" s="21">
        <f t="shared" si="27"/>
        <v>1.0296774193548388</v>
      </c>
    </row>
    <row r="199" spans="1:10" ht="12.75">
      <c r="A199" s="14">
        <v>16312</v>
      </c>
      <c r="B199" s="15">
        <v>38228</v>
      </c>
      <c r="C199" s="16">
        <f t="shared" si="30"/>
        <v>1.3094433041708844</v>
      </c>
      <c r="D199" s="16">
        <f t="shared" si="31"/>
        <v>1.2487662015452654</v>
      </c>
      <c r="E199" s="16">
        <f t="shared" si="32"/>
        <v>1.2455765049895946</v>
      </c>
      <c r="F199" s="16">
        <f t="shared" si="33"/>
        <v>1.1529073340283875</v>
      </c>
      <c r="G199" s="16">
        <f t="shared" si="34"/>
        <v>1.1090144086576483</v>
      </c>
      <c r="H199" s="16">
        <f t="shared" si="35"/>
        <v>1.0501674322580645</v>
      </c>
      <c r="I199" s="16">
        <f t="shared" si="36"/>
        <v>1.0473965419354838</v>
      </c>
      <c r="J199" s="21">
        <f t="shared" si="27"/>
        <v>1.0303225806451612</v>
      </c>
    </row>
    <row r="200" spans="1:10" ht="12.75">
      <c r="A200" s="14">
        <v>16313</v>
      </c>
      <c r="B200" s="15">
        <v>38229</v>
      </c>
      <c r="C200" s="16">
        <f t="shared" si="30"/>
        <v>1.3114609363807008</v>
      </c>
      <c r="D200" s="16">
        <f t="shared" si="31"/>
        <v>1.250690340530697</v>
      </c>
      <c r="E200" s="16">
        <f t="shared" si="32"/>
        <v>1.2474957291883457</v>
      </c>
      <c r="F200" s="16">
        <f t="shared" si="33"/>
        <v>1.154341298374194</v>
      </c>
      <c r="G200" s="16">
        <f t="shared" si="34"/>
        <v>1.1103937798126953</v>
      </c>
      <c r="H200" s="16">
        <f t="shared" si="35"/>
        <v>1.0508325161290322</v>
      </c>
      <c r="I200" s="16">
        <f t="shared" si="36"/>
        <v>1.0480598709677418</v>
      </c>
      <c r="J200" s="21">
        <f t="shared" si="27"/>
        <v>1.030967741935484</v>
      </c>
    </row>
    <row r="201" spans="1:10" ht="12.75">
      <c r="A201" s="14">
        <v>16314</v>
      </c>
      <c r="B201" s="15">
        <v>38230</v>
      </c>
      <c r="C201" s="16">
        <f t="shared" si="30"/>
        <v>1.3134785685905173</v>
      </c>
      <c r="D201" s="16">
        <f t="shared" si="31"/>
        <v>1.2526144795161291</v>
      </c>
      <c r="E201" s="16">
        <f t="shared" si="32"/>
        <v>1.249414953387097</v>
      </c>
      <c r="F201" s="16">
        <f t="shared" si="33"/>
        <v>1.1557752627200004</v>
      </c>
      <c r="G201" s="16">
        <f t="shared" si="34"/>
        <v>1.1117731509677422</v>
      </c>
      <c r="H201" s="16">
        <f t="shared" si="35"/>
        <v>1.0514976</v>
      </c>
      <c r="I201" s="16">
        <f t="shared" si="36"/>
        <v>1.0487232</v>
      </c>
      <c r="J201" s="21">
        <f t="shared" si="27"/>
        <v>1.0316129032258063</v>
      </c>
    </row>
    <row r="202" ht="12.75">
      <c r="J202" s="21"/>
    </row>
    <row r="203" spans="3:11" ht="12.75">
      <c r="C203" s="16">
        <f>+(13*0.02/29+1)*(1.02)*(1.05)^5</f>
        <v>1.3134785685905175</v>
      </c>
      <c r="D203" s="16">
        <f>+(16*0.02/31+1)*(1.02)*(1.05)^4</f>
        <v>1.252614479516129</v>
      </c>
      <c r="E203" s="16">
        <f>+(12*0.02/31+1)*(1.02)*(1.05)^4</f>
        <v>1.2494149533870968</v>
      </c>
      <c r="F203" s="16">
        <f>+(11*0.02/30+1)*(1.02)*(1.04)^3</f>
        <v>1.1557752627200002</v>
      </c>
      <c r="G203" s="16">
        <f>+(12*0.02/31+1)*(1.02)*(1.04)*(1.04)</f>
        <v>1.1117731509677422</v>
      </c>
      <c r="H203">
        <f>+(16*0.02/30+1)*(1.02)*(1.02)</f>
        <v>1.0514976</v>
      </c>
      <c r="I203">
        <f>+(12*0.02/30+1)*(1.02)*(1.02)</f>
        <v>1.0487232</v>
      </c>
      <c r="J203" s="21">
        <f>+(18*0.02/31+1)*(1.02)</f>
        <v>1.0318451612903228</v>
      </c>
      <c r="K203" s="21">
        <f>+(12*0.02/31+1)</f>
        <v>1.007741935483871</v>
      </c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54" ht="12.75">
      <c r="J254" s="21"/>
    </row>
    <row r="255" ht="12.75">
      <c r="J255" s="21"/>
    </row>
    <row r="256" ht="12.75">
      <c r="J256" s="21"/>
    </row>
    <row r="257" ht="12.75">
      <c r="J257" s="21"/>
    </row>
    <row r="258" ht="12.75">
      <c r="J258" s="21"/>
    </row>
    <row r="259" ht="12.75">
      <c r="J259" s="21"/>
    </row>
    <row r="260" ht="12.75">
      <c r="J260" s="21"/>
    </row>
    <row r="261" ht="12.75">
      <c r="J261" s="21"/>
    </row>
    <row r="262" ht="12.75">
      <c r="J262" s="21"/>
    </row>
    <row r="263" ht="12.75">
      <c r="J263" s="21"/>
    </row>
    <row r="264" ht="12.75">
      <c r="J264" s="21"/>
    </row>
    <row r="265" ht="12.75">
      <c r="J265" s="21"/>
    </row>
    <row r="266" ht="12.75">
      <c r="J266" s="21"/>
    </row>
    <row r="267" ht="12.75">
      <c r="J267" s="21"/>
    </row>
    <row r="268" ht="12.75">
      <c r="J268" s="21"/>
    </row>
    <row r="269" ht="12.75">
      <c r="J269" s="21"/>
    </row>
    <row r="270" ht="12.75">
      <c r="J270" s="21"/>
    </row>
    <row r="271" ht="12.75">
      <c r="J271" s="21"/>
    </row>
    <row r="272" ht="12.75">
      <c r="J272" s="21"/>
    </row>
    <row r="273" ht="12.75">
      <c r="J273" s="21"/>
    </row>
    <row r="274" ht="12.75">
      <c r="J274" s="21"/>
    </row>
    <row r="275" ht="12.75">
      <c r="J275" s="21"/>
    </row>
    <row r="276" ht="12.75">
      <c r="J276" s="21"/>
    </row>
    <row r="277" ht="12.75">
      <c r="J277" s="21"/>
    </row>
    <row r="278" ht="12.75">
      <c r="J278" s="21"/>
    </row>
    <row r="279" ht="12.75">
      <c r="J279" s="21"/>
    </row>
    <row r="280" ht="12.75">
      <c r="J280" s="21"/>
    </row>
    <row r="281" ht="12.75">
      <c r="J281" s="21"/>
    </row>
    <row r="282" ht="12.75">
      <c r="J282" s="21"/>
    </row>
    <row r="283" ht="12.75">
      <c r="J283" s="21"/>
    </row>
    <row r="284" ht="12.75">
      <c r="J284" s="21"/>
    </row>
    <row r="285" ht="12.75">
      <c r="J285" s="21"/>
    </row>
    <row r="286" ht="12.75">
      <c r="J286" s="21"/>
    </row>
    <row r="287" ht="12.75">
      <c r="J287" s="21"/>
    </row>
    <row r="288" ht="12.75">
      <c r="J288" s="21"/>
    </row>
    <row r="289" ht="12.75">
      <c r="J289" s="21"/>
    </row>
    <row r="290" ht="12.75">
      <c r="J290" s="21"/>
    </row>
    <row r="291" ht="12.75">
      <c r="J291" s="21"/>
    </row>
    <row r="292" ht="12.75">
      <c r="J292" s="21"/>
    </row>
    <row r="293" ht="12.75">
      <c r="J293" s="21"/>
    </row>
    <row r="294" ht="12.75">
      <c r="J294" s="21"/>
    </row>
    <row r="295" ht="12.75">
      <c r="J295" s="21"/>
    </row>
    <row r="296" ht="12.75">
      <c r="J296" s="21"/>
    </row>
    <row r="297" ht="12.75">
      <c r="J297" s="21"/>
    </row>
    <row r="298" ht="12.75">
      <c r="J298" s="21"/>
    </row>
    <row r="299" ht="12.75">
      <c r="J299" s="21"/>
    </row>
    <row r="300" ht="12.75">
      <c r="J300" s="21"/>
    </row>
    <row r="301" ht="12.75">
      <c r="J301" s="21"/>
    </row>
    <row r="302" ht="12.75">
      <c r="J302" s="21"/>
    </row>
    <row r="303" ht="12.75">
      <c r="J303" s="21"/>
    </row>
    <row r="304" ht="12.75">
      <c r="J304" s="21"/>
    </row>
    <row r="305" ht="12.75">
      <c r="J305" s="21"/>
    </row>
    <row r="306" ht="12.75">
      <c r="J306" s="21"/>
    </row>
    <row r="307" ht="12.75">
      <c r="J307" s="21"/>
    </row>
    <row r="308" ht="12.75">
      <c r="J308" s="21"/>
    </row>
    <row r="309" ht="12.75">
      <c r="J309" s="21"/>
    </row>
    <row r="310" ht="12.75">
      <c r="J310" s="21"/>
    </row>
    <row r="311" ht="12.75">
      <c r="J311" s="21"/>
    </row>
    <row r="312" ht="12.75">
      <c r="J312" s="21"/>
    </row>
    <row r="313" ht="12.75">
      <c r="J313" s="21"/>
    </row>
    <row r="314" ht="12.75">
      <c r="J314" s="21"/>
    </row>
    <row r="315" ht="12.75">
      <c r="J315" s="21"/>
    </row>
    <row r="316" ht="12.75">
      <c r="J316" s="21"/>
    </row>
    <row r="317" ht="12.75">
      <c r="J317" s="21"/>
    </row>
    <row r="318" ht="12.75">
      <c r="J318" s="21"/>
    </row>
    <row r="319" ht="12.75">
      <c r="J319" s="21"/>
    </row>
    <row r="320" ht="12.75">
      <c r="J320" s="21"/>
    </row>
    <row r="321" ht="12.75">
      <c r="J321" s="21"/>
    </row>
    <row r="322" ht="12.75">
      <c r="J322" s="21"/>
    </row>
    <row r="323" ht="12.75">
      <c r="J323" s="21"/>
    </row>
    <row r="324" ht="12.75">
      <c r="J324" s="21"/>
    </row>
    <row r="325" ht="12.75">
      <c r="J325" s="21"/>
    </row>
    <row r="326" ht="12.75">
      <c r="J326" s="21"/>
    </row>
    <row r="327" ht="12.75">
      <c r="J327" s="21"/>
    </row>
    <row r="328" ht="12.75">
      <c r="J328" s="21"/>
    </row>
    <row r="329" ht="12.75">
      <c r="J329" s="21"/>
    </row>
    <row r="330" ht="12.75">
      <c r="J330" s="21"/>
    </row>
    <row r="331" ht="12.75">
      <c r="J331" s="21"/>
    </row>
    <row r="332" ht="12.75">
      <c r="J332" s="21"/>
    </row>
    <row r="333" ht="12.75">
      <c r="J333" s="21"/>
    </row>
    <row r="334" ht="12.75">
      <c r="J334" s="21"/>
    </row>
    <row r="335" ht="12.75">
      <c r="J335" s="21"/>
    </row>
    <row r="336" ht="12.75">
      <c r="J336" s="21"/>
    </row>
    <row r="337" ht="12.75">
      <c r="J337" s="21"/>
    </row>
    <row r="338" ht="12.75">
      <c r="J338" s="21"/>
    </row>
    <row r="339" ht="12.75">
      <c r="J339" s="21"/>
    </row>
    <row r="340" ht="12.75">
      <c r="J340" s="21"/>
    </row>
    <row r="341" ht="12.75">
      <c r="J341" s="21"/>
    </row>
    <row r="342" ht="12.75">
      <c r="J342" s="21"/>
    </row>
    <row r="343" ht="12.75">
      <c r="J343" s="21"/>
    </row>
    <row r="344" ht="12.75">
      <c r="J344" s="21"/>
    </row>
    <row r="345" ht="12.75">
      <c r="J345" s="21"/>
    </row>
    <row r="346" ht="12.75">
      <c r="J346" s="21"/>
    </row>
    <row r="347" ht="12.75">
      <c r="J347" s="21"/>
    </row>
    <row r="348" ht="12.75">
      <c r="J348" s="21"/>
    </row>
    <row r="349" ht="12.75">
      <c r="J349" s="21"/>
    </row>
    <row r="350" ht="12.75">
      <c r="J350" s="21"/>
    </row>
    <row r="351" ht="12.75">
      <c r="J351" s="21"/>
    </row>
    <row r="352" ht="12.75">
      <c r="J352" s="21"/>
    </row>
    <row r="353" ht="12.75">
      <c r="J353" s="21"/>
    </row>
    <row r="354" ht="12.75">
      <c r="J354" s="21"/>
    </row>
    <row r="355" ht="12.75">
      <c r="J355" s="21"/>
    </row>
    <row r="356" ht="12.75">
      <c r="J356" s="21"/>
    </row>
    <row r="357" ht="12.75">
      <c r="J357" s="21"/>
    </row>
    <row r="358" ht="12.75">
      <c r="J358" s="21"/>
    </row>
    <row r="359" ht="12.75">
      <c r="J359" s="21"/>
    </row>
    <row r="360" ht="12.75">
      <c r="J360" s="21"/>
    </row>
    <row r="361" ht="12.75">
      <c r="J361" s="21"/>
    </row>
    <row r="362" ht="12.75">
      <c r="J362" s="21"/>
    </row>
    <row r="363" ht="12.75">
      <c r="J363" s="21"/>
    </row>
    <row r="364" ht="12.75">
      <c r="J364" s="21"/>
    </row>
    <row r="365" ht="12.75">
      <c r="J365" s="21"/>
    </row>
    <row r="366" ht="12.75">
      <c r="J366" s="21"/>
    </row>
    <row r="367" ht="12.75">
      <c r="J367" s="21"/>
    </row>
    <row r="368" ht="12.75">
      <c r="J368" s="21"/>
    </row>
    <row r="369" ht="12.75">
      <c r="J369" s="21"/>
    </row>
    <row r="370" ht="12.75">
      <c r="J370" s="21"/>
    </row>
    <row r="371" ht="12.75">
      <c r="J371" s="21"/>
    </row>
    <row r="372" ht="12.75">
      <c r="J372" s="21"/>
    </row>
    <row r="373" ht="12.75">
      <c r="J373" s="21"/>
    </row>
    <row r="374" ht="12.75">
      <c r="J374" s="21"/>
    </row>
    <row r="375" ht="12.75">
      <c r="J375" s="21"/>
    </row>
    <row r="376" ht="12.75">
      <c r="J376" s="21"/>
    </row>
    <row r="377" ht="12.75">
      <c r="J377" s="21"/>
    </row>
    <row r="378" ht="12.75">
      <c r="J378" s="21"/>
    </row>
    <row r="379" ht="12.75">
      <c r="J379" s="21"/>
    </row>
    <row r="380" ht="12.75">
      <c r="J380" s="21"/>
    </row>
    <row r="381" ht="12.75">
      <c r="J381" s="21"/>
    </row>
    <row r="382" ht="12.75">
      <c r="J382" s="21"/>
    </row>
    <row r="383" ht="12.75">
      <c r="J383" s="21"/>
    </row>
    <row r="384" ht="12.75">
      <c r="J384" s="21"/>
    </row>
    <row r="385" ht="12.75">
      <c r="J385" s="21"/>
    </row>
    <row r="386" ht="12.75">
      <c r="J386" s="21"/>
    </row>
    <row r="387" ht="12.75">
      <c r="J387" s="21"/>
    </row>
    <row r="388" ht="12.75">
      <c r="J388" s="21"/>
    </row>
    <row r="389" ht="12.75">
      <c r="J389" s="21"/>
    </row>
    <row r="390" ht="12.75">
      <c r="J390" s="21"/>
    </row>
    <row r="391" ht="12.75">
      <c r="J391" s="21"/>
    </row>
    <row r="392" ht="12.75">
      <c r="J392" s="21"/>
    </row>
    <row r="393" ht="12.75">
      <c r="J393" s="21"/>
    </row>
    <row r="394" ht="12.75">
      <c r="J394" s="21"/>
    </row>
    <row r="395" ht="12.75">
      <c r="J395" s="21"/>
    </row>
    <row r="396" ht="12.75">
      <c r="J396" s="21"/>
    </row>
    <row r="397" ht="12.75">
      <c r="J397" s="21"/>
    </row>
    <row r="398" ht="12.75">
      <c r="J398" s="21"/>
    </row>
    <row r="399" ht="12.75">
      <c r="J399" s="21"/>
    </row>
    <row r="400" ht="12.75">
      <c r="J400" s="21"/>
    </row>
    <row r="401" ht="12.75">
      <c r="J401" s="21"/>
    </row>
    <row r="402" ht="12.75">
      <c r="J402" s="21"/>
    </row>
    <row r="403" ht="12.75">
      <c r="J403" s="21"/>
    </row>
    <row r="404" ht="12.75">
      <c r="J404" s="21"/>
    </row>
    <row r="405" ht="12.75">
      <c r="J405" s="21"/>
    </row>
    <row r="406" ht="12.75">
      <c r="J406" s="21"/>
    </row>
    <row r="407" ht="12.75">
      <c r="J407" s="21"/>
    </row>
    <row r="408" ht="12.75">
      <c r="J408" s="21"/>
    </row>
    <row r="409" ht="12.75">
      <c r="J409" s="21"/>
    </row>
    <row r="410" ht="12.75">
      <c r="J410" s="21"/>
    </row>
    <row r="411" ht="12.75">
      <c r="J411" s="21"/>
    </row>
    <row r="412" ht="12.75">
      <c r="J412" s="21"/>
    </row>
    <row r="413" ht="12.75">
      <c r="J413" s="21"/>
    </row>
    <row r="414" ht="12.75">
      <c r="J414" s="21"/>
    </row>
    <row r="415" ht="12.75">
      <c r="J415" s="21"/>
    </row>
    <row r="416" ht="12.75">
      <c r="J416" s="21"/>
    </row>
    <row r="417" ht="12.75">
      <c r="J417" s="21"/>
    </row>
    <row r="418" ht="12.75">
      <c r="J418" s="21"/>
    </row>
    <row r="419" ht="12.75">
      <c r="J419" s="21"/>
    </row>
    <row r="420" ht="12.75">
      <c r="J420" s="21"/>
    </row>
    <row r="421" ht="12.75">
      <c r="J421" s="21"/>
    </row>
    <row r="422" ht="12.75">
      <c r="J422" s="21"/>
    </row>
    <row r="423" ht="12.75">
      <c r="J423" s="21"/>
    </row>
    <row r="424" ht="12.75">
      <c r="J424" s="21"/>
    </row>
    <row r="425" ht="12.75">
      <c r="J425" s="21"/>
    </row>
    <row r="426" ht="12.75">
      <c r="J426" s="21"/>
    </row>
    <row r="427" ht="12.75">
      <c r="J427" s="21"/>
    </row>
    <row r="428" ht="12.75">
      <c r="J428" s="21"/>
    </row>
    <row r="429" ht="12.75">
      <c r="J429" s="21"/>
    </row>
    <row r="430" ht="12.75">
      <c r="J430" s="21"/>
    </row>
    <row r="431" ht="12.75">
      <c r="J431" s="21"/>
    </row>
    <row r="432" ht="12.75">
      <c r="J432" s="21"/>
    </row>
    <row r="433" ht="12.75">
      <c r="J433" s="21"/>
    </row>
    <row r="434" ht="12.75">
      <c r="J434" s="21"/>
    </row>
    <row r="435" ht="12.75">
      <c r="J435" s="21"/>
    </row>
    <row r="436" ht="12.75">
      <c r="J436" s="21"/>
    </row>
    <row r="437" ht="12.75">
      <c r="J437" s="21"/>
    </row>
    <row r="438" ht="12.75">
      <c r="J438" s="21"/>
    </row>
    <row r="439" ht="12.75">
      <c r="J439" s="21"/>
    </row>
    <row r="440" ht="12.75">
      <c r="J440" s="21"/>
    </row>
    <row r="441" ht="12.75">
      <c r="J441" s="21"/>
    </row>
    <row r="442" ht="12.75">
      <c r="J442" s="21"/>
    </row>
    <row r="443" ht="12.75">
      <c r="J443" s="21"/>
    </row>
    <row r="444" ht="12.75">
      <c r="J444" s="21"/>
    </row>
    <row r="445" ht="12.75">
      <c r="J445" s="21"/>
    </row>
    <row r="446" ht="12.75">
      <c r="J446" s="21"/>
    </row>
    <row r="447" ht="12.75">
      <c r="J447" s="21"/>
    </row>
    <row r="448" ht="12.75">
      <c r="J448" s="21"/>
    </row>
    <row r="449" ht="12.75">
      <c r="J449" s="21"/>
    </row>
    <row r="450" ht="12.75">
      <c r="J450" s="21"/>
    </row>
    <row r="451" ht="12.75">
      <c r="J451" s="21"/>
    </row>
    <row r="452" ht="12.75">
      <c r="J452" s="21"/>
    </row>
    <row r="453" ht="12.75">
      <c r="J453" s="21"/>
    </row>
    <row r="454" ht="12.75">
      <c r="J454" s="21"/>
    </row>
    <row r="455" ht="12.75">
      <c r="J455" s="21"/>
    </row>
    <row r="456" ht="12.75">
      <c r="J456" s="21"/>
    </row>
    <row r="457" ht="12.75">
      <c r="J457" s="21"/>
    </row>
    <row r="458" ht="12.75">
      <c r="J458" s="21"/>
    </row>
    <row r="459" ht="12.75">
      <c r="J459" s="21"/>
    </row>
    <row r="460" ht="12.75">
      <c r="J460" s="21"/>
    </row>
    <row r="461" ht="12.75">
      <c r="J461" s="21"/>
    </row>
    <row r="462" ht="12.75">
      <c r="J462" s="21"/>
    </row>
    <row r="463" ht="12.75">
      <c r="J463" s="21"/>
    </row>
    <row r="464" ht="12.75">
      <c r="J464" s="21"/>
    </row>
    <row r="465" ht="12.75">
      <c r="J465" s="21"/>
    </row>
    <row r="466" ht="12.75">
      <c r="J466" s="21"/>
    </row>
    <row r="467" ht="12.75">
      <c r="J467" s="21"/>
    </row>
    <row r="468" ht="12.75">
      <c r="J468" s="21"/>
    </row>
    <row r="469" ht="12.75">
      <c r="J469" s="21"/>
    </row>
    <row r="470" ht="12.75">
      <c r="J470" s="21"/>
    </row>
    <row r="471" ht="12.75">
      <c r="J471" s="21"/>
    </row>
    <row r="472" ht="12.75">
      <c r="J472" s="21"/>
    </row>
    <row r="473" ht="12.75">
      <c r="J473" s="21"/>
    </row>
    <row r="474" ht="12.75">
      <c r="J474" s="21"/>
    </row>
    <row r="475" ht="12.75">
      <c r="J475" s="21"/>
    </row>
    <row r="476" ht="12.75">
      <c r="J476" s="21"/>
    </row>
    <row r="477" ht="12.75">
      <c r="J477" s="21"/>
    </row>
    <row r="478" ht="12.75">
      <c r="J478" s="21"/>
    </row>
    <row r="479" ht="12.75">
      <c r="J479" s="21"/>
    </row>
    <row r="480" ht="12.75">
      <c r="J480" s="21"/>
    </row>
    <row r="481" ht="12.75">
      <c r="J481" s="21"/>
    </row>
    <row r="482" ht="12.75">
      <c r="J482" s="21"/>
    </row>
    <row r="483" ht="12.75">
      <c r="J483" s="21"/>
    </row>
    <row r="484" ht="12.75">
      <c r="J484" s="21"/>
    </row>
    <row r="485" ht="12.75">
      <c r="J485" s="21"/>
    </row>
    <row r="486" ht="12.75">
      <c r="J486" s="21"/>
    </row>
    <row r="487" ht="12.75">
      <c r="J487" s="21"/>
    </row>
    <row r="488" ht="12.75">
      <c r="J488" s="21"/>
    </row>
    <row r="489" ht="12.75">
      <c r="J489" s="21"/>
    </row>
    <row r="490" ht="12.75">
      <c r="J490" s="21"/>
    </row>
    <row r="491" ht="12.75">
      <c r="J491" s="21"/>
    </row>
    <row r="492" ht="12.75">
      <c r="J492" s="21"/>
    </row>
    <row r="493" ht="12.75">
      <c r="J493" s="21"/>
    </row>
    <row r="494" ht="12.75">
      <c r="J494" s="21"/>
    </row>
    <row r="495" ht="12.75">
      <c r="J495" s="21"/>
    </row>
    <row r="496" ht="12.75">
      <c r="J496" s="21"/>
    </row>
    <row r="497" ht="12.75">
      <c r="J497" s="21"/>
    </row>
    <row r="498" ht="12.75">
      <c r="J498" s="21"/>
    </row>
    <row r="499" ht="12.75">
      <c r="J499" s="21"/>
    </row>
    <row r="500" ht="12.75">
      <c r="J500" s="21"/>
    </row>
    <row r="501" ht="12.75">
      <c r="J501" s="21"/>
    </row>
    <row r="502" ht="12.75">
      <c r="J502" s="21"/>
    </row>
    <row r="503" ht="12.75">
      <c r="J503" s="21"/>
    </row>
    <row r="504" ht="12.75">
      <c r="J504" s="21"/>
    </row>
    <row r="505" ht="12.75">
      <c r="J505" s="21"/>
    </row>
    <row r="506" ht="12.75">
      <c r="J506" s="21"/>
    </row>
    <row r="507" ht="12.75">
      <c r="J507" s="21"/>
    </row>
    <row r="508" ht="12.75">
      <c r="J508" s="21"/>
    </row>
    <row r="509" ht="12.75">
      <c r="J509" s="21"/>
    </row>
    <row r="510" ht="12.75">
      <c r="J510" s="21"/>
    </row>
    <row r="511" ht="12.75">
      <c r="J511" s="21"/>
    </row>
    <row r="512" ht="12.75">
      <c r="J512" s="21"/>
    </row>
    <row r="513" ht="12.75">
      <c r="J513" s="21"/>
    </row>
    <row r="514" ht="12.75">
      <c r="J514" s="21"/>
    </row>
    <row r="515" ht="12.75">
      <c r="J515" s="21"/>
    </row>
    <row r="516" ht="12.75">
      <c r="J516" s="21"/>
    </row>
    <row r="517" ht="12.75">
      <c r="J517" s="21"/>
    </row>
    <row r="518" ht="12.75">
      <c r="J518" s="21"/>
    </row>
    <row r="519" ht="12.75">
      <c r="J519" s="21"/>
    </row>
    <row r="520" ht="12.75">
      <c r="J520" s="21"/>
    </row>
    <row r="521" ht="12.75">
      <c r="J521" s="21"/>
    </row>
    <row r="522" ht="12.75">
      <c r="J522" s="21"/>
    </row>
    <row r="523" ht="12.75">
      <c r="J523" s="21"/>
    </row>
    <row r="524" ht="12.75">
      <c r="J524" s="21"/>
    </row>
    <row r="525" ht="12.75">
      <c r="J525" s="21"/>
    </row>
    <row r="526" ht="12.75">
      <c r="J526" s="21"/>
    </row>
    <row r="527" ht="12.75">
      <c r="J527" s="21"/>
    </row>
    <row r="528" ht="12.75">
      <c r="J528" s="21"/>
    </row>
    <row r="529" ht="12.75">
      <c r="J529" s="21"/>
    </row>
    <row r="530" ht="12.75">
      <c r="J530" s="21"/>
    </row>
    <row r="531" ht="12.75">
      <c r="J531" s="21"/>
    </row>
    <row r="532" ht="12.75">
      <c r="J532" s="21"/>
    </row>
    <row r="533" ht="12.75">
      <c r="J533" s="21"/>
    </row>
    <row r="534" ht="12.75">
      <c r="J534" s="21"/>
    </row>
    <row r="535" ht="12.75">
      <c r="J535" s="21"/>
    </row>
    <row r="536" ht="12.75">
      <c r="J536" s="21"/>
    </row>
    <row r="537" ht="12.75">
      <c r="J537" s="21"/>
    </row>
    <row r="538" ht="12.75">
      <c r="J538" s="21"/>
    </row>
    <row r="539" ht="12.75">
      <c r="J539" s="21"/>
    </row>
    <row r="540" ht="12.75">
      <c r="J540" s="21"/>
    </row>
    <row r="541" ht="12.75">
      <c r="J541" s="21"/>
    </row>
    <row r="542" ht="12.75">
      <c r="J542" s="21"/>
    </row>
    <row r="543" ht="12.75">
      <c r="J543" s="21"/>
    </row>
    <row r="544" ht="12.75">
      <c r="J544" s="21"/>
    </row>
    <row r="545" ht="12.75">
      <c r="J545" s="21"/>
    </row>
    <row r="546" ht="12.75">
      <c r="J546" s="21"/>
    </row>
    <row r="547" ht="12.75">
      <c r="J547" s="21"/>
    </row>
    <row r="548" ht="12.75">
      <c r="J548" s="21"/>
    </row>
    <row r="549" ht="12.75">
      <c r="J549" s="21"/>
    </row>
    <row r="550" ht="12.75">
      <c r="J550" s="21"/>
    </row>
    <row r="551" ht="12.75">
      <c r="J551" s="21"/>
    </row>
    <row r="552" ht="12.75">
      <c r="J552" s="21"/>
    </row>
    <row r="553" ht="12.75">
      <c r="J553" s="21"/>
    </row>
    <row r="554" ht="12.75">
      <c r="J554" s="21"/>
    </row>
    <row r="555" ht="12.75">
      <c r="J555" s="21"/>
    </row>
    <row r="556" ht="12.75">
      <c r="J556" s="21"/>
    </row>
    <row r="557" ht="12.75">
      <c r="J557" s="21"/>
    </row>
    <row r="558" ht="12.75">
      <c r="J558" s="21"/>
    </row>
    <row r="559" ht="12.75">
      <c r="J559" s="21"/>
    </row>
    <row r="560" ht="12.75">
      <c r="J560" s="21"/>
    </row>
    <row r="561" ht="12.75">
      <c r="J561" s="21"/>
    </row>
    <row r="562" ht="12.75">
      <c r="J562" s="21"/>
    </row>
    <row r="563" ht="12.75">
      <c r="J563" s="21"/>
    </row>
    <row r="564" ht="12.75">
      <c r="J564" s="21"/>
    </row>
    <row r="565" ht="12.75">
      <c r="J565" s="21"/>
    </row>
    <row r="566" ht="12.75">
      <c r="J566" s="21"/>
    </row>
    <row r="567" ht="12.75">
      <c r="J567" s="21"/>
    </row>
    <row r="568" ht="12.75">
      <c r="J568" s="21"/>
    </row>
    <row r="569" ht="12.75">
      <c r="J569" s="21"/>
    </row>
    <row r="570" ht="12.75">
      <c r="J570" s="21"/>
    </row>
    <row r="571" ht="12.75">
      <c r="J571" s="21"/>
    </row>
    <row r="572" ht="12.75">
      <c r="J572" s="21"/>
    </row>
    <row r="573" ht="12.75">
      <c r="J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9"/>
  <sheetViews>
    <sheetView tabSelected="1" view="pageBreakPreview" zoomScale="60" zoomScaleNormal="75" workbookViewId="0" topLeftCell="A1">
      <selection activeCell="J30" sqref="J30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19" width="10.140625" style="0" customWidth="1"/>
  </cols>
  <sheetData>
    <row r="1" ht="28.5" customHeight="1">
      <c r="H1" s="5" t="s">
        <v>12</v>
      </c>
    </row>
    <row r="2" spans="1:19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>
        <v>7</v>
      </c>
      <c r="L2" s="28">
        <v>8</v>
      </c>
      <c r="M2" s="28">
        <v>9</v>
      </c>
      <c r="N2" s="28">
        <v>10</v>
      </c>
      <c r="O2" s="28">
        <v>11</v>
      </c>
      <c r="P2" s="28">
        <v>12</v>
      </c>
      <c r="Q2" s="28">
        <v>13</v>
      </c>
      <c r="R2" s="28">
        <v>14</v>
      </c>
      <c r="S2" s="28">
        <v>15</v>
      </c>
    </row>
    <row r="3" spans="5:19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>
      <c r="A4" s="61" t="s">
        <v>2</v>
      </c>
      <c r="B4" s="23">
        <v>1</v>
      </c>
      <c r="C4" s="24">
        <v>38036</v>
      </c>
      <c r="D4" s="25" t="s">
        <v>4</v>
      </c>
      <c r="E4" s="30">
        <v>1.4594172294369336</v>
      </c>
      <c r="F4" s="30">
        <v>1.4596604251092276</v>
      </c>
      <c r="G4" s="30">
        <v>1.4599036207815217</v>
      </c>
      <c r="H4" s="30">
        <v>1.4601468164538158</v>
      </c>
      <c r="I4" s="30">
        <v>1.46039001212611</v>
      </c>
      <c r="J4" s="30">
        <v>1.4606332077984039</v>
      </c>
      <c r="K4" s="30">
        <v>1.4608764034706985</v>
      </c>
      <c r="L4" s="30">
        <v>1.4611195991429924</v>
      </c>
      <c r="M4" s="30">
        <v>1.4613627948152865</v>
      </c>
      <c r="N4" s="30">
        <v>1.4616059904875807</v>
      </c>
      <c r="O4" s="30">
        <v>1.4618491861598748</v>
      </c>
      <c r="P4" s="30">
        <v>1.4620923818321687</v>
      </c>
      <c r="Q4" s="30">
        <v>1.4623355775044629</v>
      </c>
      <c r="R4" s="30">
        <v>1.462578773176757</v>
      </c>
      <c r="S4" s="31">
        <v>1.462821968849051</v>
      </c>
    </row>
    <row r="5" spans="1:19" ht="15">
      <c r="A5" s="58"/>
      <c r="B5" s="8">
        <v>1</v>
      </c>
      <c r="C5" s="10">
        <v>38036</v>
      </c>
      <c r="D5" s="1" t="s">
        <v>5</v>
      </c>
      <c r="E5" s="32">
        <v>1.5374252951522036</v>
      </c>
      <c r="F5" s="32">
        <v>1.537681490002254</v>
      </c>
      <c r="G5" s="32">
        <v>1.5379376848523043</v>
      </c>
      <c r="H5" s="32">
        <v>1.5381938797023547</v>
      </c>
      <c r="I5" s="32">
        <v>1.538450074552405</v>
      </c>
      <c r="J5" s="32">
        <v>1.5387062694024551</v>
      </c>
      <c r="K5" s="32">
        <v>1.538962464252506</v>
      </c>
      <c r="L5" s="32">
        <v>1.5392186591025563</v>
      </c>
      <c r="M5" s="32">
        <v>1.5394748539526066</v>
      </c>
      <c r="N5" s="32">
        <v>1.539731048802657</v>
      </c>
      <c r="O5" s="32">
        <v>1.5399872436527073</v>
      </c>
      <c r="P5" s="32">
        <v>1.5402434385027575</v>
      </c>
      <c r="Q5" s="32">
        <v>1.5404996333528078</v>
      </c>
      <c r="R5" s="32">
        <v>1.5407558282028582</v>
      </c>
      <c r="S5" s="33">
        <v>1.5410120230529085</v>
      </c>
    </row>
    <row r="6" spans="1:19" ht="15">
      <c r="A6" s="58" t="s">
        <v>2</v>
      </c>
      <c r="B6" s="7">
        <v>2</v>
      </c>
      <c r="C6" s="9">
        <v>38065</v>
      </c>
      <c r="D6" s="3" t="s">
        <v>4</v>
      </c>
      <c r="E6" s="34">
        <v>1.4533756682569094</v>
      </c>
      <c r="F6" s="34">
        <v>1.4536178571701333</v>
      </c>
      <c r="G6" s="34">
        <v>1.4538600460833573</v>
      </c>
      <c r="H6" s="34">
        <v>1.454102234996581</v>
      </c>
      <c r="I6" s="34">
        <v>1.4543444239098051</v>
      </c>
      <c r="J6" s="34">
        <v>1.454586612823029</v>
      </c>
      <c r="K6" s="34">
        <v>1.4548288017362532</v>
      </c>
      <c r="L6" s="34">
        <v>1.4550709906494772</v>
      </c>
      <c r="M6" s="34">
        <v>1.455313179562701</v>
      </c>
      <c r="N6" s="34">
        <v>1.455555368475925</v>
      </c>
      <c r="O6" s="34">
        <v>1.4557975573891488</v>
      </c>
      <c r="P6" s="34">
        <v>1.4560397463023729</v>
      </c>
      <c r="Q6" s="34">
        <v>1.4562819352155967</v>
      </c>
      <c r="R6" s="34">
        <v>1.4565241241288207</v>
      </c>
      <c r="S6" s="35">
        <v>1.4567663130420445</v>
      </c>
    </row>
    <row r="7" spans="1:19" ht="15">
      <c r="A7" s="58"/>
      <c r="B7" s="8">
        <v>2</v>
      </c>
      <c r="C7" s="10">
        <v>38065</v>
      </c>
      <c r="D7" s="1" t="s">
        <v>5</v>
      </c>
      <c r="E7" s="32">
        <v>1.5335775140260006</v>
      </c>
      <c r="F7" s="32">
        <v>1.5338330676860614</v>
      </c>
      <c r="G7" s="32">
        <v>1.5340886213461224</v>
      </c>
      <c r="H7" s="32">
        <v>1.5343441750061835</v>
      </c>
      <c r="I7" s="32">
        <v>1.5345997286662445</v>
      </c>
      <c r="J7" s="32">
        <v>1.5348552823263053</v>
      </c>
      <c r="K7" s="32">
        <v>1.5351108359863668</v>
      </c>
      <c r="L7" s="32">
        <v>1.5353663896464276</v>
      </c>
      <c r="M7" s="32">
        <v>1.5356219433064886</v>
      </c>
      <c r="N7" s="32">
        <v>1.5358774969665496</v>
      </c>
      <c r="O7" s="32">
        <v>1.5361330506266104</v>
      </c>
      <c r="P7" s="32">
        <v>1.5363886042866715</v>
      </c>
      <c r="Q7" s="32">
        <v>1.5366441579467325</v>
      </c>
      <c r="R7" s="32">
        <v>1.5368997116067935</v>
      </c>
      <c r="S7" s="33">
        <v>1.5371552652668543</v>
      </c>
    </row>
    <row r="8" spans="1:19" ht="15">
      <c r="A8" s="58" t="s">
        <v>2</v>
      </c>
      <c r="B8" s="7">
        <v>3</v>
      </c>
      <c r="C8" s="9">
        <v>38096</v>
      </c>
      <c r="D8" s="3" t="s">
        <v>4</v>
      </c>
      <c r="E8" s="34">
        <v>1.4455585851540822</v>
      </c>
      <c r="F8" s="34">
        <v>1.4457994714372273</v>
      </c>
      <c r="G8" s="34">
        <v>1.4460403577203724</v>
      </c>
      <c r="H8" s="34">
        <v>1.4462812440035175</v>
      </c>
      <c r="I8" s="34">
        <v>1.4465221302866627</v>
      </c>
      <c r="J8" s="34">
        <v>1.4467630165698078</v>
      </c>
      <c r="K8" s="34">
        <v>1.4470039028529533</v>
      </c>
      <c r="L8" s="34">
        <v>1.4472447891360984</v>
      </c>
      <c r="M8" s="34">
        <v>1.4474856754192436</v>
      </c>
      <c r="N8" s="34">
        <v>1.4477265617023887</v>
      </c>
      <c r="O8" s="34">
        <v>1.4479674479855338</v>
      </c>
      <c r="P8" s="34">
        <v>1.448208334268679</v>
      </c>
      <c r="Q8" s="34">
        <v>1.448449220551824</v>
      </c>
      <c r="R8" s="34">
        <v>1.4486901068349691</v>
      </c>
      <c r="S8" s="35">
        <v>1.4489309931181142</v>
      </c>
    </row>
    <row r="9" spans="1:19" ht="15">
      <c r="A9" s="58"/>
      <c r="B9" s="8">
        <v>3</v>
      </c>
      <c r="C9" s="10">
        <v>38096</v>
      </c>
      <c r="D9" s="1" t="s">
        <v>5</v>
      </c>
      <c r="E9" s="32">
        <v>1.5241197166554288</v>
      </c>
      <c r="F9" s="32">
        <v>1.5243736942786008</v>
      </c>
      <c r="G9" s="32">
        <v>1.5246276719017728</v>
      </c>
      <c r="H9" s="32">
        <v>1.5248816495249449</v>
      </c>
      <c r="I9" s="32">
        <v>1.525135627148117</v>
      </c>
      <c r="J9" s="32">
        <v>1.525389604771289</v>
      </c>
      <c r="K9" s="32">
        <v>1.5256435823944612</v>
      </c>
      <c r="L9" s="32">
        <v>1.5258975600176332</v>
      </c>
      <c r="M9" s="32">
        <v>1.5261515376408052</v>
      </c>
      <c r="N9" s="32">
        <v>1.5264055152639773</v>
      </c>
      <c r="O9" s="32">
        <v>1.5266594928871493</v>
      </c>
      <c r="P9" s="32">
        <v>1.5269134705103213</v>
      </c>
      <c r="Q9" s="32">
        <v>1.5271674481334934</v>
      </c>
      <c r="R9" s="32">
        <v>1.5274214257566654</v>
      </c>
      <c r="S9" s="33">
        <v>1.5276754033798372</v>
      </c>
    </row>
    <row r="10" spans="1:19" ht="15">
      <c r="A10" s="58" t="s">
        <v>2</v>
      </c>
      <c r="B10" s="7">
        <v>4</v>
      </c>
      <c r="C10" s="9">
        <v>38126</v>
      </c>
      <c r="D10" s="3" t="s">
        <v>4</v>
      </c>
      <c r="E10" s="34">
        <v>1.438950192576332</v>
      </c>
      <c r="F10" s="34">
        <v>1.4391899776442498</v>
      </c>
      <c r="G10" s="34">
        <v>1.439429762712168</v>
      </c>
      <c r="H10" s="34">
        <v>1.439669547780086</v>
      </c>
      <c r="I10" s="34">
        <v>1.4399093328480042</v>
      </c>
      <c r="J10" s="34">
        <v>1.440149117915922</v>
      </c>
      <c r="K10" s="34">
        <v>1.4403889029838404</v>
      </c>
      <c r="L10" s="34">
        <v>1.4406286880517585</v>
      </c>
      <c r="M10" s="34">
        <v>1.4408684731196766</v>
      </c>
      <c r="N10" s="34">
        <v>1.4411082581875945</v>
      </c>
      <c r="O10" s="34">
        <v>1.4413480432555126</v>
      </c>
      <c r="P10" s="34">
        <v>1.4415878283234307</v>
      </c>
      <c r="Q10" s="34">
        <v>1.4418276133913488</v>
      </c>
      <c r="R10" s="34">
        <v>1.4420673984592667</v>
      </c>
      <c r="S10" s="35">
        <v>1.4423071835271848</v>
      </c>
    </row>
    <row r="11" spans="1:19" ht="15">
      <c r="A11" s="58"/>
      <c r="B11" s="8">
        <v>4</v>
      </c>
      <c r="C11" s="10">
        <v>38126</v>
      </c>
      <c r="D11" s="1" t="s">
        <v>5</v>
      </c>
      <c r="E11" s="32">
        <v>1.518355995174378</v>
      </c>
      <c r="F11" s="32">
        <v>1.5186090123373797</v>
      </c>
      <c r="G11" s="32">
        <v>1.5188620295003816</v>
      </c>
      <c r="H11" s="32">
        <v>1.5191150466633834</v>
      </c>
      <c r="I11" s="32">
        <v>1.5193680638263853</v>
      </c>
      <c r="J11" s="32">
        <v>1.519621080989387</v>
      </c>
      <c r="K11" s="32">
        <v>1.5198740981523893</v>
      </c>
      <c r="L11" s="32">
        <v>1.5201271153153912</v>
      </c>
      <c r="M11" s="32">
        <v>1.520380132478393</v>
      </c>
      <c r="N11" s="32">
        <v>1.520633149641395</v>
      </c>
      <c r="O11" s="32">
        <v>1.520886166804397</v>
      </c>
      <c r="P11" s="32">
        <v>1.5211391839673987</v>
      </c>
      <c r="Q11" s="32">
        <v>1.5213922011304006</v>
      </c>
      <c r="R11" s="32">
        <v>1.5216452182934024</v>
      </c>
      <c r="S11" s="33">
        <v>1.5218982354564043</v>
      </c>
    </row>
    <row r="12" spans="1:19" s="4" customFormat="1" ht="15">
      <c r="A12" s="58" t="s">
        <v>2</v>
      </c>
      <c r="B12" s="7">
        <v>5</v>
      </c>
      <c r="C12" s="9">
        <v>38156</v>
      </c>
      <c r="D12" s="3" t="s">
        <v>4</v>
      </c>
      <c r="E12" s="36">
        <v>1.4321578922807605</v>
      </c>
      <c r="F12" s="36">
        <v>1.432396545487273</v>
      </c>
      <c r="G12" s="36">
        <v>1.432635198693785</v>
      </c>
      <c r="H12" s="36">
        <v>1.4328738519002975</v>
      </c>
      <c r="I12" s="36">
        <v>1.4331125051068099</v>
      </c>
      <c r="J12" s="36">
        <v>1.4333511583133223</v>
      </c>
      <c r="K12" s="36">
        <v>1.433589811519835</v>
      </c>
      <c r="L12" s="36">
        <v>1.4338284647263473</v>
      </c>
      <c r="M12" s="36">
        <v>1.4340671179328597</v>
      </c>
      <c r="N12" s="36">
        <v>1.4343057711393719</v>
      </c>
      <c r="O12" s="36">
        <v>1.4345444243458843</v>
      </c>
      <c r="P12" s="36">
        <v>1.4347830775523966</v>
      </c>
      <c r="Q12" s="36">
        <v>1.435021730758909</v>
      </c>
      <c r="R12" s="36">
        <v>1.4352603839654212</v>
      </c>
      <c r="S12" s="37">
        <v>1.4354990371719336</v>
      </c>
    </row>
    <row r="13" spans="1:19" ht="15">
      <c r="A13" s="58"/>
      <c r="B13" s="8">
        <v>5</v>
      </c>
      <c r="C13" s="10">
        <v>38156</v>
      </c>
      <c r="D13" s="1" t="s">
        <v>5</v>
      </c>
      <c r="E13" s="32">
        <v>1.5119450888939743</v>
      </c>
      <c r="F13" s="32">
        <v>1.5121970377506473</v>
      </c>
      <c r="G13" s="32">
        <v>1.51244898660732</v>
      </c>
      <c r="H13" s="32">
        <v>1.5127009354639929</v>
      </c>
      <c r="I13" s="32">
        <v>1.5129528843206657</v>
      </c>
      <c r="J13" s="32">
        <v>1.5132048331773387</v>
      </c>
      <c r="K13" s="32">
        <v>1.513456782034012</v>
      </c>
      <c r="L13" s="32">
        <v>1.5137087308906847</v>
      </c>
      <c r="M13" s="32">
        <v>1.5139606797473575</v>
      </c>
      <c r="N13" s="32">
        <v>1.5142126286040303</v>
      </c>
      <c r="O13" s="32">
        <v>1.5144645774607033</v>
      </c>
      <c r="P13" s="32">
        <v>1.514716526317376</v>
      </c>
      <c r="Q13" s="32">
        <v>1.5149684751740489</v>
      </c>
      <c r="R13" s="32">
        <v>1.5152204240307219</v>
      </c>
      <c r="S13" s="33">
        <v>1.5154723728873947</v>
      </c>
    </row>
    <row r="14" spans="1:19" ht="15">
      <c r="A14" s="62" t="s">
        <v>2</v>
      </c>
      <c r="B14" s="7">
        <v>6</v>
      </c>
      <c r="C14" s="9">
        <v>38187</v>
      </c>
      <c r="D14" s="3" t="s">
        <v>4</v>
      </c>
      <c r="E14" s="34">
        <v>1.4246678969098112</v>
      </c>
      <c r="F14" s="34">
        <v>1.4249053019917823</v>
      </c>
      <c r="G14" s="34">
        <v>1.4251427070737537</v>
      </c>
      <c r="H14" s="34">
        <v>1.425380112155725</v>
      </c>
      <c r="I14" s="34">
        <v>1.4256175172376964</v>
      </c>
      <c r="J14" s="34">
        <v>1.4258549223196675</v>
      </c>
      <c r="K14" s="34">
        <v>1.426092327401639</v>
      </c>
      <c r="L14" s="34">
        <v>1.4263297324836104</v>
      </c>
      <c r="M14" s="34">
        <v>1.4265671375655817</v>
      </c>
      <c r="N14" s="34">
        <v>1.426804542647553</v>
      </c>
      <c r="O14" s="34">
        <v>1.4270419477295242</v>
      </c>
      <c r="P14" s="34">
        <v>1.4272793528114955</v>
      </c>
      <c r="Q14" s="34">
        <v>1.4275167578934669</v>
      </c>
      <c r="R14" s="34">
        <v>1.4277541629754382</v>
      </c>
      <c r="S14" s="35">
        <v>1.4279915680574093</v>
      </c>
    </row>
    <row r="15" spans="1:19" ht="15">
      <c r="A15" s="60"/>
      <c r="B15" s="8">
        <v>6</v>
      </c>
      <c r="C15" s="10">
        <v>38187</v>
      </c>
      <c r="D15" s="1" t="s">
        <v>5</v>
      </c>
      <c r="E15" s="32">
        <v>1.503285557460833</v>
      </c>
      <c r="F15" s="32">
        <v>1.5035360633027695</v>
      </c>
      <c r="G15" s="32">
        <v>1.5037865691447059</v>
      </c>
      <c r="H15" s="32">
        <v>1.5040370749866425</v>
      </c>
      <c r="I15" s="32">
        <v>1.504287580828579</v>
      </c>
      <c r="J15" s="32">
        <v>1.5045380866705154</v>
      </c>
      <c r="K15" s="32">
        <v>1.5047885925124522</v>
      </c>
      <c r="L15" s="32">
        <v>1.5050390983543886</v>
      </c>
      <c r="M15" s="32">
        <v>1.505289604196325</v>
      </c>
      <c r="N15" s="32">
        <v>1.5055401100382615</v>
      </c>
      <c r="O15" s="32">
        <v>1.505790615880198</v>
      </c>
      <c r="P15" s="32">
        <v>1.5060411217221343</v>
      </c>
      <c r="Q15" s="32">
        <v>1.5062916275640708</v>
      </c>
      <c r="R15" s="32">
        <v>1.5065421334060074</v>
      </c>
      <c r="S15" s="33">
        <v>1.5067926392479438</v>
      </c>
    </row>
    <row r="16" spans="1:19" ht="15">
      <c r="A16" s="62" t="s">
        <v>2</v>
      </c>
      <c r="B16" s="7">
        <v>7</v>
      </c>
      <c r="C16" s="9">
        <v>38219</v>
      </c>
      <c r="D16" s="3" t="s">
        <v>4</v>
      </c>
      <c r="E16" s="34">
        <v>1.4166724553138375</v>
      </c>
      <c r="F16" s="34">
        <v>1.4169085280442681</v>
      </c>
      <c r="G16" s="34">
        <v>1.4171446007746986</v>
      </c>
      <c r="H16" s="34">
        <v>1.417380673505129</v>
      </c>
      <c r="I16" s="34">
        <v>1.4176167462355598</v>
      </c>
      <c r="J16" s="34">
        <v>1.4178528189659902</v>
      </c>
      <c r="K16" s="34">
        <v>1.4180888916964212</v>
      </c>
      <c r="L16" s="34">
        <v>1.4183249644268516</v>
      </c>
      <c r="M16" s="34">
        <v>1.418561037157282</v>
      </c>
      <c r="N16" s="34">
        <v>1.4187971098877128</v>
      </c>
      <c r="O16" s="34">
        <v>1.4190331826181433</v>
      </c>
      <c r="P16" s="34">
        <v>1.4192692553485737</v>
      </c>
      <c r="Q16" s="34">
        <v>1.4195053280790044</v>
      </c>
      <c r="R16" s="34">
        <v>1.419741400809435</v>
      </c>
      <c r="S16" s="35">
        <v>1.4199774735398654</v>
      </c>
    </row>
    <row r="17" spans="1:19" ht="15">
      <c r="A17" s="60"/>
      <c r="B17" s="8">
        <v>7</v>
      </c>
      <c r="C17" s="10">
        <v>38219</v>
      </c>
      <c r="D17" s="1" t="s">
        <v>5</v>
      </c>
      <c r="E17" s="32">
        <v>1.4929771304012718</v>
      </c>
      <c r="F17" s="32">
        <v>1.493225918458329</v>
      </c>
      <c r="G17" s="32">
        <v>1.4934747065153864</v>
      </c>
      <c r="H17" s="32">
        <v>1.4937234945724438</v>
      </c>
      <c r="I17" s="32">
        <v>1.493972282629501</v>
      </c>
      <c r="J17" s="32">
        <v>1.4942210706865584</v>
      </c>
      <c r="K17" s="32">
        <v>1.494469858743616</v>
      </c>
      <c r="L17" s="32">
        <v>1.4947186468006735</v>
      </c>
      <c r="M17" s="32">
        <v>1.4949674348577309</v>
      </c>
      <c r="N17" s="32">
        <v>1.495216222914788</v>
      </c>
      <c r="O17" s="32">
        <v>1.4954650109718455</v>
      </c>
      <c r="P17" s="32">
        <v>1.495713799028903</v>
      </c>
      <c r="Q17" s="32">
        <v>1.49596258708596</v>
      </c>
      <c r="R17" s="32">
        <v>1.4962113751430175</v>
      </c>
      <c r="S17" s="33">
        <v>1.496460163200075</v>
      </c>
    </row>
    <row r="18" spans="1:19" ht="15">
      <c r="A18" s="58" t="s">
        <v>2</v>
      </c>
      <c r="B18" s="7">
        <v>8</v>
      </c>
      <c r="C18" s="9">
        <v>38247</v>
      </c>
      <c r="D18" s="3" t="s">
        <v>4</v>
      </c>
      <c r="E18" s="34">
        <v>1.4118216980777287</v>
      </c>
      <c r="F18" s="34">
        <v>1.4120569624833406</v>
      </c>
      <c r="G18" s="34">
        <v>1.4122922268889526</v>
      </c>
      <c r="H18" s="34">
        <v>1.4125274912945647</v>
      </c>
      <c r="I18" s="34">
        <v>1.4127627557001767</v>
      </c>
      <c r="J18" s="34">
        <v>1.4129980201057886</v>
      </c>
      <c r="K18" s="34">
        <v>1.4132332845114008</v>
      </c>
      <c r="L18" s="34">
        <v>1.413468548917013</v>
      </c>
      <c r="M18" s="34">
        <v>1.413703813322625</v>
      </c>
      <c r="N18" s="34">
        <v>1.413939077728237</v>
      </c>
      <c r="O18" s="34">
        <v>1.4141743421338488</v>
      </c>
      <c r="P18" s="34">
        <v>1.414409606539461</v>
      </c>
      <c r="Q18" s="34">
        <v>1.414644870945073</v>
      </c>
      <c r="R18" s="34">
        <v>1.4148801353506848</v>
      </c>
      <c r="S18" s="35">
        <v>1.4151153997562969</v>
      </c>
    </row>
    <row r="19" spans="1:19" ht="15">
      <c r="A19" s="58"/>
      <c r="B19" s="8">
        <v>8</v>
      </c>
      <c r="C19" s="10">
        <v>38247</v>
      </c>
      <c r="D19" s="1" t="s">
        <v>5</v>
      </c>
      <c r="E19" s="32">
        <v>1.4923999902428118</v>
      </c>
      <c r="F19" s="32">
        <v>1.4926486821258718</v>
      </c>
      <c r="G19" s="32">
        <v>1.4928973740089315</v>
      </c>
      <c r="H19" s="32">
        <v>1.4931460658919915</v>
      </c>
      <c r="I19" s="32">
        <v>1.4933947577750515</v>
      </c>
      <c r="J19" s="32">
        <v>1.4936434496581115</v>
      </c>
      <c r="K19" s="32">
        <v>1.4938921415411717</v>
      </c>
      <c r="L19" s="32">
        <v>1.4941408334242317</v>
      </c>
      <c r="M19" s="32">
        <v>1.4943895253072914</v>
      </c>
      <c r="N19" s="32">
        <v>1.4946382171903514</v>
      </c>
      <c r="O19" s="32">
        <v>1.4948869090734114</v>
      </c>
      <c r="P19" s="32">
        <v>1.4951356009564714</v>
      </c>
      <c r="Q19" s="32">
        <v>1.4953842928395313</v>
      </c>
      <c r="R19" s="32">
        <v>1.495632984722591</v>
      </c>
      <c r="S19" s="33">
        <v>1.495881676605651</v>
      </c>
    </row>
    <row r="20" spans="1:19" ht="15">
      <c r="A20" s="58" t="s">
        <v>2</v>
      </c>
      <c r="B20" s="7">
        <v>9</v>
      </c>
      <c r="C20" s="9">
        <v>38279</v>
      </c>
      <c r="D20" s="3" t="s">
        <v>4</v>
      </c>
      <c r="E20" s="34">
        <v>1.403509811069217</v>
      </c>
      <c r="F20" s="34">
        <v>1.4037436903911749</v>
      </c>
      <c r="G20" s="34">
        <v>1.4039775697131327</v>
      </c>
      <c r="H20" s="34">
        <v>1.4042114490350905</v>
      </c>
      <c r="I20" s="34">
        <v>1.4044453283570484</v>
      </c>
      <c r="J20" s="34">
        <v>1.4046792076790062</v>
      </c>
      <c r="K20" s="34">
        <v>1.4049130870009645</v>
      </c>
      <c r="L20" s="34">
        <v>1.4051469663229224</v>
      </c>
      <c r="M20" s="34">
        <v>1.4053808456448802</v>
      </c>
      <c r="N20" s="34">
        <v>1.405614724966838</v>
      </c>
      <c r="O20" s="34">
        <v>1.4058486042887959</v>
      </c>
      <c r="P20" s="34">
        <v>1.4060824836107537</v>
      </c>
      <c r="Q20" s="34">
        <v>1.4063163629327116</v>
      </c>
      <c r="R20" s="34">
        <v>1.4065502422546694</v>
      </c>
      <c r="S20" s="35">
        <v>1.4067841215766272</v>
      </c>
    </row>
    <row r="21" spans="1:19" ht="15">
      <c r="A21" s="58"/>
      <c r="B21" s="8">
        <v>9</v>
      </c>
      <c r="C21" s="10">
        <v>38279</v>
      </c>
      <c r="D21" s="1" t="s">
        <v>5</v>
      </c>
      <c r="E21" s="32">
        <v>1.480959901820896</v>
      </c>
      <c r="F21" s="32">
        <v>1.4812066873402796</v>
      </c>
      <c r="G21" s="32">
        <v>1.4814534728596633</v>
      </c>
      <c r="H21" s="32">
        <v>1.4817002583790468</v>
      </c>
      <c r="I21" s="32">
        <v>1.4819470438984303</v>
      </c>
      <c r="J21" s="32">
        <v>1.4821938294178139</v>
      </c>
      <c r="K21" s="32">
        <v>1.4824406149371978</v>
      </c>
      <c r="L21" s="32">
        <v>1.4826874004565813</v>
      </c>
      <c r="M21" s="32">
        <v>1.482934185975965</v>
      </c>
      <c r="N21" s="32">
        <v>1.4831809714953486</v>
      </c>
      <c r="O21" s="32">
        <v>1.483427757014732</v>
      </c>
      <c r="P21" s="32">
        <v>1.4836745425341156</v>
      </c>
      <c r="Q21" s="32">
        <v>1.483921328053499</v>
      </c>
      <c r="R21" s="32">
        <v>1.4841681135728828</v>
      </c>
      <c r="S21" s="33">
        <v>1.4844148990922663</v>
      </c>
    </row>
    <row r="22" spans="1:19" ht="15">
      <c r="A22" s="58" t="s">
        <v>2</v>
      </c>
      <c r="B22" s="3">
        <v>10</v>
      </c>
      <c r="C22" s="9">
        <v>38310</v>
      </c>
      <c r="D22" s="3" t="s">
        <v>4</v>
      </c>
      <c r="E22" s="34">
        <v>1.3959609349813717</v>
      </c>
      <c r="F22" s="34">
        <v>1.3961935563669712</v>
      </c>
      <c r="G22" s="34">
        <v>1.3964261777525704</v>
      </c>
      <c r="H22" s="34">
        <v>1.3966587991381696</v>
      </c>
      <c r="I22" s="34">
        <v>1.3968914205237688</v>
      </c>
      <c r="J22" s="34">
        <v>1.3971240419093682</v>
      </c>
      <c r="K22" s="34">
        <v>1.3973566632949677</v>
      </c>
      <c r="L22" s="34">
        <v>1.397589284680567</v>
      </c>
      <c r="M22" s="34">
        <v>1.3978219060661663</v>
      </c>
      <c r="N22" s="34">
        <v>1.3980545274517655</v>
      </c>
      <c r="O22" s="34">
        <v>1.3982871488373647</v>
      </c>
      <c r="P22" s="34">
        <v>1.3985197702229641</v>
      </c>
      <c r="Q22" s="34">
        <v>1.3987523916085634</v>
      </c>
      <c r="R22" s="34">
        <v>1.3989850129941626</v>
      </c>
      <c r="S22" s="35">
        <v>1.399217634379762</v>
      </c>
    </row>
    <row r="23" spans="1:19" ht="15">
      <c r="A23" s="58"/>
      <c r="B23" s="1">
        <v>10</v>
      </c>
      <c r="C23" s="10">
        <v>38310</v>
      </c>
      <c r="D23" s="1" t="s">
        <v>5</v>
      </c>
      <c r="E23" s="32">
        <v>1.4718266049791913</v>
      </c>
      <c r="F23" s="32">
        <v>1.472071868536095</v>
      </c>
      <c r="G23" s="32">
        <v>1.4723171320929986</v>
      </c>
      <c r="H23" s="32">
        <v>1.4725623956499023</v>
      </c>
      <c r="I23" s="32">
        <v>1.472807659206806</v>
      </c>
      <c r="J23" s="32">
        <v>1.4730529227637097</v>
      </c>
      <c r="K23" s="32">
        <v>1.4732981863206138</v>
      </c>
      <c r="L23" s="32">
        <v>1.4735434498775175</v>
      </c>
      <c r="M23" s="32">
        <v>1.4737887134344212</v>
      </c>
      <c r="N23" s="32">
        <v>1.4740339769913249</v>
      </c>
      <c r="O23" s="32">
        <v>1.4742792405482286</v>
      </c>
      <c r="P23" s="32">
        <v>1.4745245041051322</v>
      </c>
      <c r="Q23" s="32">
        <v>1.474769767662036</v>
      </c>
      <c r="R23" s="32">
        <v>1.4750150312189396</v>
      </c>
      <c r="S23" s="33">
        <v>1.4752602947758433</v>
      </c>
    </row>
    <row r="24" spans="1:19" ht="15">
      <c r="A24" s="58" t="s">
        <v>2</v>
      </c>
      <c r="B24" s="3">
        <v>11</v>
      </c>
      <c r="C24" s="9">
        <v>38338</v>
      </c>
      <c r="D24" s="3" t="s">
        <v>4</v>
      </c>
      <c r="E24" s="34">
        <v>1.3913585096299836</v>
      </c>
      <c r="F24" s="34">
        <v>1.391590364072515</v>
      </c>
      <c r="G24" s="34">
        <v>1.391822218515046</v>
      </c>
      <c r="H24" s="34">
        <v>1.3920540729575772</v>
      </c>
      <c r="I24" s="34">
        <v>1.3922859274001085</v>
      </c>
      <c r="J24" s="34">
        <v>1.3925177818426397</v>
      </c>
      <c r="K24" s="34">
        <v>1.3927496362851712</v>
      </c>
      <c r="L24" s="34">
        <v>1.3929814907277025</v>
      </c>
      <c r="M24" s="34">
        <v>1.3932133451702335</v>
      </c>
      <c r="N24" s="34">
        <v>1.3934451996127648</v>
      </c>
      <c r="O24" s="34">
        <v>1.393677054055296</v>
      </c>
      <c r="P24" s="34">
        <v>1.3939089084978273</v>
      </c>
      <c r="Q24" s="34">
        <v>1.3941407629403586</v>
      </c>
      <c r="R24" s="34">
        <v>1.3943726173828896</v>
      </c>
      <c r="S24" s="35">
        <v>1.394604471825421</v>
      </c>
    </row>
    <row r="25" spans="1:19" ht="15">
      <c r="A25" s="58"/>
      <c r="B25" s="1">
        <v>11</v>
      </c>
      <c r="C25" s="10">
        <v>38338</v>
      </c>
      <c r="D25" s="1" t="s">
        <v>5</v>
      </c>
      <c r="E25" s="32">
        <v>1.4718076526821562</v>
      </c>
      <c r="F25" s="32">
        <v>1.47205291308087</v>
      </c>
      <c r="G25" s="32">
        <v>1.472298173479584</v>
      </c>
      <c r="H25" s="32">
        <v>1.4725434338782977</v>
      </c>
      <c r="I25" s="32">
        <v>1.4727886942770116</v>
      </c>
      <c r="J25" s="32">
        <v>1.4730339546757254</v>
      </c>
      <c r="K25" s="32">
        <v>1.4732792150744396</v>
      </c>
      <c r="L25" s="32">
        <v>1.4735244754731536</v>
      </c>
      <c r="M25" s="32">
        <v>1.4737697358718675</v>
      </c>
      <c r="N25" s="32">
        <v>1.4740149962705813</v>
      </c>
      <c r="O25" s="32">
        <v>1.4742602566692953</v>
      </c>
      <c r="P25" s="32">
        <v>1.474505517068009</v>
      </c>
      <c r="Q25" s="32">
        <v>1.474750777466723</v>
      </c>
      <c r="R25" s="32">
        <v>1.4749960378654368</v>
      </c>
      <c r="S25" s="33">
        <v>1.4752412982641507</v>
      </c>
    </row>
    <row r="26" spans="1:19" ht="15">
      <c r="A26" s="58" t="s">
        <v>2</v>
      </c>
      <c r="B26" s="3">
        <v>12</v>
      </c>
      <c r="C26" s="9">
        <v>38371</v>
      </c>
      <c r="D26" s="3" t="s">
        <v>4</v>
      </c>
      <c r="E26" s="34">
        <v>1.3826659490539852</v>
      </c>
      <c r="F26" s="34">
        <v>1.3828963549778404</v>
      </c>
      <c r="G26" s="34">
        <v>1.3831267609016953</v>
      </c>
      <c r="H26" s="34">
        <v>1.3833571668255502</v>
      </c>
      <c r="I26" s="34">
        <v>1.3835875727494054</v>
      </c>
      <c r="J26" s="34">
        <v>1.3838179786732603</v>
      </c>
      <c r="K26" s="34">
        <v>1.3840483845971157</v>
      </c>
      <c r="L26" s="34">
        <v>1.3842787905209706</v>
      </c>
      <c r="M26" s="34">
        <v>1.3845091964448255</v>
      </c>
      <c r="N26" s="34">
        <v>1.3847396023686807</v>
      </c>
      <c r="O26" s="34">
        <v>1.3849700082925356</v>
      </c>
      <c r="P26" s="34">
        <v>1.3852004142163905</v>
      </c>
      <c r="Q26" s="34">
        <v>1.3854308201402454</v>
      </c>
      <c r="R26" s="34">
        <v>1.3856612260641006</v>
      </c>
      <c r="S26" s="35">
        <v>1.3858916319879555</v>
      </c>
    </row>
    <row r="27" spans="1:19" ht="15">
      <c r="A27" s="58"/>
      <c r="B27" s="1">
        <v>12</v>
      </c>
      <c r="C27" s="10">
        <v>38371</v>
      </c>
      <c r="D27" s="1" t="s">
        <v>5</v>
      </c>
      <c r="E27" s="32">
        <v>1.458965809866434</v>
      </c>
      <c r="F27" s="32">
        <v>1.4592089303146705</v>
      </c>
      <c r="G27" s="32">
        <v>1.4594520507629067</v>
      </c>
      <c r="H27" s="32">
        <v>1.459695171211143</v>
      </c>
      <c r="I27" s="32">
        <v>1.4599382916593795</v>
      </c>
      <c r="J27" s="32">
        <v>1.4601814121076158</v>
      </c>
      <c r="K27" s="32">
        <v>1.4604245325558525</v>
      </c>
      <c r="L27" s="32">
        <v>1.4606676530040887</v>
      </c>
      <c r="M27" s="32">
        <v>1.460910773452325</v>
      </c>
      <c r="N27" s="32">
        <v>1.4611538939005615</v>
      </c>
      <c r="O27" s="32">
        <v>1.4613970143487978</v>
      </c>
      <c r="P27" s="32">
        <v>1.461640134797034</v>
      </c>
      <c r="Q27" s="32">
        <v>1.4618832552452705</v>
      </c>
      <c r="R27" s="32">
        <v>1.4621263756935068</v>
      </c>
      <c r="S27" s="33">
        <v>1.462369496141743</v>
      </c>
    </row>
    <row r="28" spans="1:19" ht="15">
      <c r="A28" s="58" t="s">
        <v>2</v>
      </c>
      <c r="B28" s="3">
        <v>1</v>
      </c>
      <c r="C28" s="9">
        <v>38401</v>
      </c>
      <c r="D28" s="3" t="s">
        <v>4</v>
      </c>
      <c r="E28" s="34">
        <v>1.3749691416966225</v>
      </c>
      <c r="F28" s="34">
        <v>1.375198265033016</v>
      </c>
      <c r="G28" s="34">
        <v>1.3754273883694093</v>
      </c>
      <c r="H28" s="34">
        <v>1.3756565117058026</v>
      </c>
      <c r="I28" s="34">
        <v>1.375885635042196</v>
      </c>
      <c r="J28" s="34">
        <v>1.3761147583785893</v>
      </c>
      <c r="K28" s="34">
        <v>1.376343881714983</v>
      </c>
      <c r="L28" s="34">
        <v>1.3765730050513763</v>
      </c>
      <c r="M28" s="34">
        <v>1.3768021283877696</v>
      </c>
      <c r="N28" s="34">
        <v>1.377031251724163</v>
      </c>
      <c r="O28" s="34">
        <v>1.3772603750605563</v>
      </c>
      <c r="P28" s="34">
        <v>1.3774894983969497</v>
      </c>
      <c r="Q28" s="34">
        <v>1.377718621733343</v>
      </c>
      <c r="R28" s="34">
        <v>1.3779477450697364</v>
      </c>
      <c r="S28" s="35">
        <v>1.3781768684061297</v>
      </c>
    </row>
    <row r="29" spans="1:19" ht="15">
      <c r="A29" s="58"/>
      <c r="B29" s="1">
        <v>1</v>
      </c>
      <c r="C29" s="10">
        <v>38401</v>
      </c>
      <c r="D29" s="1" t="s">
        <v>5</v>
      </c>
      <c r="E29" s="32">
        <v>1.449157436367501</v>
      </c>
      <c r="F29" s="32">
        <v>1.4493989223592303</v>
      </c>
      <c r="G29" s="32">
        <v>1.4496404083509595</v>
      </c>
      <c r="H29" s="32">
        <v>1.449881894342689</v>
      </c>
      <c r="I29" s="32">
        <v>1.4501233803344182</v>
      </c>
      <c r="J29" s="32">
        <v>1.4503648663261475</v>
      </c>
      <c r="K29" s="32">
        <v>1.450606352317877</v>
      </c>
      <c r="L29" s="32">
        <v>1.4508478383096062</v>
      </c>
      <c r="M29" s="32">
        <v>1.4510893243013356</v>
      </c>
      <c r="N29" s="32">
        <v>1.4513308102930649</v>
      </c>
      <c r="O29" s="32">
        <v>1.4515722962847941</v>
      </c>
      <c r="P29" s="32">
        <v>1.4518137822765234</v>
      </c>
      <c r="Q29" s="32">
        <v>1.4520552682682526</v>
      </c>
      <c r="R29" s="32">
        <v>1.4522967542599818</v>
      </c>
      <c r="S29" s="33">
        <v>1.452538240251711</v>
      </c>
    </row>
    <row r="30" spans="1:19" ht="15">
      <c r="A30" s="58" t="s">
        <v>2</v>
      </c>
      <c r="B30" s="3">
        <v>2</v>
      </c>
      <c r="C30" s="9">
        <v>38429</v>
      </c>
      <c r="D30" s="3" t="s">
        <v>4</v>
      </c>
      <c r="E30" s="34">
        <v>1.3011238395394193</v>
      </c>
      <c r="F30" s="34">
        <v>1.3037208931113542</v>
      </c>
      <c r="G30" s="34">
        <v>1.3063179466832893</v>
      </c>
      <c r="H30" s="34">
        <v>1.3089150002552241</v>
      </c>
      <c r="I30" s="34">
        <v>1.3115120538271592</v>
      </c>
      <c r="J30" s="34">
        <v>1.314109107399094</v>
      </c>
      <c r="K30" s="34">
        <v>1.316706160971029</v>
      </c>
      <c r="L30" s="34">
        <v>1.319303214542964</v>
      </c>
      <c r="M30" s="34">
        <v>1.321900268114899</v>
      </c>
      <c r="N30" s="34">
        <v>1.324497321686834</v>
      </c>
      <c r="O30" s="34">
        <v>1.327094375258769</v>
      </c>
      <c r="P30" s="34">
        <v>1.329691428830704</v>
      </c>
      <c r="Q30" s="34">
        <v>1.3322884824026389</v>
      </c>
      <c r="R30" s="34">
        <v>1.334885535974574</v>
      </c>
      <c r="S30" s="35">
        <v>1.3374825895465088</v>
      </c>
    </row>
    <row r="31" spans="1:19" ht="15">
      <c r="A31" s="58"/>
      <c r="B31" s="1">
        <v>2</v>
      </c>
      <c r="C31" s="10">
        <v>38429</v>
      </c>
      <c r="D31" s="1" t="s">
        <v>5</v>
      </c>
      <c r="E31" s="32">
        <v>1.3746408539948474</v>
      </c>
      <c r="F31" s="32">
        <v>1.3773846481145977</v>
      </c>
      <c r="G31" s="32">
        <v>1.3801284422343478</v>
      </c>
      <c r="H31" s="32">
        <v>1.382872236354098</v>
      </c>
      <c r="I31" s="32">
        <v>1.3856160304738483</v>
      </c>
      <c r="J31" s="32">
        <v>1.3883598245935984</v>
      </c>
      <c r="K31" s="32">
        <v>1.3911036187133485</v>
      </c>
      <c r="L31" s="32">
        <v>1.3938474128330989</v>
      </c>
      <c r="M31" s="32">
        <v>1.396591206952849</v>
      </c>
      <c r="N31" s="32">
        <v>1.3993350010725991</v>
      </c>
      <c r="O31" s="32">
        <v>1.4020787951923495</v>
      </c>
      <c r="P31" s="32">
        <v>1.4048225893120996</v>
      </c>
      <c r="Q31" s="32">
        <v>1.4075663834318497</v>
      </c>
      <c r="R31" s="32">
        <v>1.4103101775516</v>
      </c>
      <c r="S31" s="33">
        <v>1.4130539716713502</v>
      </c>
    </row>
    <row r="32" spans="1:19" ht="15">
      <c r="A32" s="58" t="s">
        <v>2</v>
      </c>
      <c r="B32" s="3">
        <v>3</v>
      </c>
      <c r="C32" s="9">
        <v>38461</v>
      </c>
      <c r="D32" s="3" t="s">
        <v>4</v>
      </c>
      <c r="E32" s="34">
        <v>1.1914189292250004</v>
      </c>
      <c r="F32" s="34">
        <v>1.1934013234500003</v>
      </c>
      <c r="G32" s="34">
        <v>1.1953837176750002</v>
      </c>
      <c r="H32" s="34">
        <v>1.1973661119</v>
      </c>
      <c r="I32" s="34">
        <v>1.1993485061250002</v>
      </c>
      <c r="J32" s="34">
        <v>1.2013309003500003</v>
      </c>
      <c r="K32" s="34">
        <v>1.2033132945750002</v>
      </c>
      <c r="L32" s="34">
        <v>1.2052956888000004</v>
      </c>
      <c r="M32" s="34">
        <v>1.207278083025</v>
      </c>
      <c r="N32" s="34">
        <v>1.2092604772500002</v>
      </c>
      <c r="O32" s="34">
        <v>1.2112428714750003</v>
      </c>
      <c r="P32" s="34">
        <v>1.2132252657000002</v>
      </c>
      <c r="Q32" s="34">
        <v>1.2152076599250003</v>
      </c>
      <c r="R32" s="34">
        <v>1.2171900541500003</v>
      </c>
      <c r="S32" s="35">
        <v>1.2191724483750002</v>
      </c>
    </row>
    <row r="33" spans="1:19" ht="15">
      <c r="A33" s="58"/>
      <c r="B33" s="1">
        <v>3</v>
      </c>
      <c r="C33" s="10">
        <v>38461</v>
      </c>
      <c r="D33" s="1" t="s">
        <v>5</v>
      </c>
      <c r="E33" s="32">
        <v>1.2928319560262405</v>
      </c>
      <c r="F33" s="32">
        <v>1.2954124589324805</v>
      </c>
      <c r="G33" s="32">
        <v>1.2979929618387205</v>
      </c>
      <c r="H33" s="32">
        <v>1.3005734647449605</v>
      </c>
      <c r="I33" s="32">
        <v>1.3031539676512005</v>
      </c>
      <c r="J33" s="32">
        <v>1.3057344705574405</v>
      </c>
      <c r="K33" s="32">
        <v>1.3083149734636805</v>
      </c>
      <c r="L33" s="32">
        <v>1.3108954763699205</v>
      </c>
      <c r="M33" s="32">
        <v>1.3134759792761606</v>
      </c>
      <c r="N33" s="32">
        <v>1.3160564821824006</v>
      </c>
      <c r="O33" s="32">
        <v>1.3186369850886406</v>
      </c>
      <c r="P33" s="32">
        <v>1.3212174879948806</v>
      </c>
      <c r="Q33" s="32">
        <v>1.3237979909011204</v>
      </c>
      <c r="R33" s="32">
        <v>1.3263784938073604</v>
      </c>
      <c r="S33" s="33">
        <v>1.3289589967136004</v>
      </c>
    </row>
    <row r="34" spans="1:19" ht="15">
      <c r="A34" s="58" t="s">
        <v>2</v>
      </c>
      <c r="B34" s="3">
        <v>4</v>
      </c>
      <c r="C34" s="9">
        <v>38491</v>
      </c>
      <c r="D34" s="3" t="s">
        <v>4</v>
      </c>
      <c r="E34" s="34">
        <v>1.1351449538709681</v>
      </c>
      <c r="F34" s="34">
        <v>1.1370337141935487</v>
      </c>
      <c r="G34" s="34">
        <v>1.1389224745161293</v>
      </c>
      <c r="H34" s="34">
        <v>1.1408112348387098</v>
      </c>
      <c r="I34" s="34">
        <v>1.1426999951612906</v>
      </c>
      <c r="J34" s="34">
        <v>1.1445887554838712</v>
      </c>
      <c r="K34" s="34">
        <v>1.146477515806452</v>
      </c>
      <c r="L34" s="34">
        <v>1.1483662761290325</v>
      </c>
      <c r="M34" s="34">
        <v>1.150255036451613</v>
      </c>
      <c r="N34" s="34">
        <v>1.1521437967741937</v>
      </c>
      <c r="O34" s="34">
        <v>1.1540325570967744</v>
      </c>
      <c r="P34" s="34">
        <v>1.1559213174193552</v>
      </c>
      <c r="Q34" s="34">
        <v>1.1578100777419358</v>
      </c>
      <c r="R34" s="34">
        <v>1.1596988380645166</v>
      </c>
      <c r="S34" s="35">
        <v>1.161587598387097</v>
      </c>
    </row>
    <row r="35" spans="1:19" ht="15">
      <c r="A35" s="58"/>
      <c r="B35" s="1">
        <v>4</v>
      </c>
      <c r="C35" s="10">
        <v>38491</v>
      </c>
      <c r="D35" s="1" t="s">
        <v>5</v>
      </c>
      <c r="E35" s="32">
        <v>1.1819973629032259</v>
      </c>
      <c r="F35" s="32">
        <v>1.1839640806451615</v>
      </c>
      <c r="G35" s="32">
        <v>1.1859307983870966</v>
      </c>
      <c r="H35" s="32">
        <v>1.1878975161290322</v>
      </c>
      <c r="I35" s="32">
        <v>1.1898642338709677</v>
      </c>
      <c r="J35" s="32">
        <v>1.1918309516129033</v>
      </c>
      <c r="K35" s="32">
        <v>1.1937976693548387</v>
      </c>
      <c r="L35" s="32">
        <v>1.1957643870967742</v>
      </c>
      <c r="M35" s="32">
        <v>1.1977311048387096</v>
      </c>
      <c r="N35" s="32">
        <v>1.1996978225806452</v>
      </c>
      <c r="O35" s="32">
        <v>1.2016645403225805</v>
      </c>
      <c r="P35" s="32">
        <v>1.203631258064516</v>
      </c>
      <c r="Q35" s="32">
        <v>1.2055979758064517</v>
      </c>
      <c r="R35" s="32">
        <v>1.2075646935483872</v>
      </c>
      <c r="S35" s="33">
        <v>1.2095314112903224</v>
      </c>
    </row>
    <row r="36" spans="1:19" ht="15">
      <c r="A36" s="58" t="s">
        <v>2</v>
      </c>
      <c r="B36" s="3">
        <v>5</v>
      </c>
      <c r="C36" s="9">
        <v>38520</v>
      </c>
      <c r="D36" s="3" t="s">
        <v>4</v>
      </c>
      <c r="E36" s="34">
        <v>1.0714202581333334</v>
      </c>
      <c r="F36" s="34">
        <v>1.0728469162666667</v>
      </c>
      <c r="G36" s="34">
        <v>1.0742735744</v>
      </c>
      <c r="H36" s="34">
        <v>1.0757002325333336</v>
      </c>
      <c r="I36" s="34">
        <v>1.0771268906666667</v>
      </c>
      <c r="J36" s="34">
        <v>1.0785535488000002</v>
      </c>
      <c r="K36" s="34">
        <v>1.0799802069333335</v>
      </c>
      <c r="L36" s="34">
        <v>1.0814068650666666</v>
      </c>
      <c r="M36" s="34">
        <v>1.0828335232000001</v>
      </c>
      <c r="N36" s="34">
        <v>1.0842601813333335</v>
      </c>
      <c r="O36" s="34">
        <v>1.0856868394666668</v>
      </c>
      <c r="P36" s="34">
        <v>1.0871134976</v>
      </c>
      <c r="Q36" s="34">
        <v>1.0885401557333336</v>
      </c>
      <c r="R36" s="34">
        <v>1.0899668138666667</v>
      </c>
      <c r="S36" s="35">
        <v>1.091393472</v>
      </c>
    </row>
    <row r="37" spans="1:19" ht="15">
      <c r="A37" s="58"/>
      <c r="B37" s="1">
        <v>5</v>
      </c>
      <c r="C37" s="10">
        <v>38520</v>
      </c>
      <c r="D37" s="1" t="s">
        <v>5</v>
      </c>
      <c r="E37" s="32">
        <v>1.1282648125</v>
      </c>
      <c r="F37" s="32">
        <v>1.130142125</v>
      </c>
      <c r="G37" s="32">
        <v>1.1320194375</v>
      </c>
      <c r="H37" s="32">
        <v>1.1338967500000001</v>
      </c>
      <c r="I37" s="32">
        <v>1.1357740625000001</v>
      </c>
      <c r="J37" s="32">
        <v>1.1376513750000001</v>
      </c>
      <c r="K37" s="32">
        <v>1.1395286875000001</v>
      </c>
      <c r="L37" s="32">
        <v>1.1414060000000001</v>
      </c>
      <c r="M37" s="32">
        <v>1.1432833125</v>
      </c>
      <c r="N37" s="32">
        <v>1.145160625</v>
      </c>
      <c r="O37" s="32">
        <v>1.1470379375000002</v>
      </c>
      <c r="P37" s="32">
        <v>1.1489152500000002</v>
      </c>
      <c r="Q37" s="32">
        <v>1.1507925625000002</v>
      </c>
      <c r="R37" s="32">
        <v>1.1526698750000002</v>
      </c>
      <c r="S37" s="33">
        <v>1.1545471875</v>
      </c>
    </row>
    <row r="38" spans="1:19" ht="15">
      <c r="A38" s="58" t="s">
        <v>2</v>
      </c>
      <c r="B38" s="3">
        <v>6</v>
      </c>
      <c r="C38" s="9">
        <v>38552</v>
      </c>
      <c r="D38" s="3" t="s">
        <v>4</v>
      </c>
      <c r="E38" s="34">
        <v>1.0292673032258066</v>
      </c>
      <c r="F38" s="34">
        <v>1.0306378322580645</v>
      </c>
      <c r="G38" s="34">
        <v>1.0320083612903228</v>
      </c>
      <c r="H38" s="34">
        <v>1.033378890322581</v>
      </c>
      <c r="I38" s="34">
        <v>1.0347494193548388</v>
      </c>
      <c r="J38" s="34">
        <v>1.0361199483870969</v>
      </c>
      <c r="K38" s="34">
        <v>1.037490477419355</v>
      </c>
      <c r="L38" s="34">
        <v>1.038861006451613</v>
      </c>
      <c r="M38" s="34">
        <v>1.0402315354838712</v>
      </c>
      <c r="N38" s="34">
        <v>1.0416020645161292</v>
      </c>
      <c r="O38" s="34">
        <v>1.0429725935483871</v>
      </c>
      <c r="P38" s="34">
        <v>1.0443431225806452</v>
      </c>
      <c r="Q38" s="34">
        <v>1.0457136516129035</v>
      </c>
      <c r="R38" s="34">
        <v>1.0470841806451614</v>
      </c>
      <c r="S38" s="35">
        <v>1.0484547096774195</v>
      </c>
    </row>
    <row r="39" spans="1:19" ht="15">
      <c r="A39" s="58"/>
      <c r="B39" s="1">
        <v>6</v>
      </c>
      <c r="C39" s="10">
        <v>38552</v>
      </c>
      <c r="D39" s="1" t="s">
        <v>5</v>
      </c>
      <c r="E39" s="32">
        <v>1.0575113634408602</v>
      </c>
      <c r="F39" s="32">
        <v>1.0589195010752688</v>
      </c>
      <c r="G39" s="32">
        <v>1.0603276387096774</v>
      </c>
      <c r="H39" s="32">
        <v>1.061735776344086</v>
      </c>
      <c r="I39" s="32">
        <v>1.0631439139784944</v>
      </c>
      <c r="J39" s="32">
        <v>1.0645520516129032</v>
      </c>
      <c r="K39" s="32">
        <v>1.0659601892473118</v>
      </c>
      <c r="L39" s="32">
        <v>1.0673683268817202</v>
      </c>
      <c r="M39" s="32">
        <v>1.068776464516129</v>
      </c>
      <c r="N39" s="32">
        <v>1.0701846021505377</v>
      </c>
      <c r="O39" s="32">
        <v>1.071592739784946</v>
      </c>
      <c r="P39" s="32">
        <v>1.0730008774193547</v>
      </c>
      <c r="Q39" s="32">
        <v>1.0744090150537635</v>
      </c>
      <c r="R39" s="32">
        <v>1.075817152688172</v>
      </c>
      <c r="S39" s="33">
        <v>1.0772252903225805</v>
      </c>
    </row>
    <row r="40" spans="1:19" ht="15">
      <c r="A40" s="58" t="s">
        <v>2</v>
      </c>
      <c r="B40" s="3">
        <v>7</v>
      </c>
      <c r="C40" s="9">
        <v>38586</v>
      </c>
      <c r="D40" s="3" t="s">
        <v>4</v>
      </c>
      <c r="E40" s="34">
        <v>1.0064769892473118</v>
      </c>
      <c r="F40" s="34">
        <v>1.0071475268817205</v>
      </c>
      <c r="G40" s="34">
        <v>1.007818064516129</v>
      </c>
      <c r="H40" s="34">
        <v>1.0084886021505377</v>
      </c>
      <c r="I40" s="34">
        <v>1.0091591397849464</v>
      </c>
      <c r="J40" s="34">
        <v>1.009829677419355</v>
      </c>
      <c r="K40" s="34">
        <v>1.0105002150537634</v>
      </c>
      <c r="L40" s="34">
        <v>1.0111707526881721</v>
      </c>
      <c r="M40" s="34">
        <v>1.0118412903225806</v>
      </c>
      <c r="N40" s="34">
        <v>1.0125118279569891</v>
      </c>
      <c r="O40" s="34">
        <v>1.013182365591398</v>
      </c>
      <c r="P40" s="34">
        <v>1.0138529032258066</v>
      </c>
      <c r="Q40" s="34">
        <v>1.014523440860215</v>
      </c>
      <c r="R40" s="34">
        <v>1.0151939784946238</v>
      </c>
      <c r="S40" s="35">
        <v>1.0158645161290323</v>
      </c>
    </row>
    <row r="41" spans="1:19" ht="15">
      <c r="A41" s="58"/>
      <c r="B41" s="1">
        <v>7</v>
      </c>
      <c r="C41" s="10">
        <v>38586</v>
      </c>
      <c r="D41" s="1" t="s">
        <v>5</v>
      </c>
      <c r="E41" s="32">
        <v>1.0129617204301078</v>
      </c>
      <c r="F41" s="32">
        <v>1.0143105376344086</v>
      </c>
      <c r="G41" s="32">
        <v>1.0156593548387098</v>
      </c>
      <c r="H41" s="32">
        <v>1.0170081720430109</v>
      </c>
      <c r="I41" s="32">
        <v>1.0183569892473119</v>
      </c>
      <c r="J41" s="32">
        <v>1.019705806451613</v>
      </c>
      <c r="K41" s="32">
        <v>1.0210546236559142</v>
      </c>
      <c r="L41" s="32">
        <v>1.0224034408602152</v>
      </c>
      <c r="M41" s="32">
        <v>1.0237522580645162</v>
      </c>
      <c r="N41" s="32">
        <v>1.0251010752688174</v>
      </c>
      <c r="O41" s="32">
        <v>1.0264498924731182</v>
      </c>
      <c r="P41" s="32">
        <v>1.0277987096774195</v>
      </c>
      <c r="Q41" s="32">
        <v>1.0291475268817205</v>
      </c>
      <c r="R41" s="32">
        <v>1.0304963440860215</v>
      </c>
      <c r="S41" s="33">
        <v>1.0318451612903228</v>
      </c>
    </row>
    <row r="42" spans="1:19" ht="15">
      <c r="A42" s="58" t="s">
        <v>2</v>
      </c>
      <c r="B42" s="3">
        <v>8</v>
      </c>
      <c r="C42" s="9">
        <v>38614</v>
      </c>
      <c r="D42" s="3" t="s">
        <v>4</v>
      </c>
      <c r="E42" s="34">
        <v>1</v>
      </c>
      <c r="F42" s="34">
        <v>1</v>
      </c>
      <c r="G42" s="34">
        <v>1</v>
      </c>
      <c r="H42" s="34">
        <v>1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O42" s="34">
        <v>1</v>
      </c>
      <c r="P42" s="34">
        <v>1</v>
      </c>
      <c r="Q42" s="34">
        <v>1</v>
      </c>
      <c r="R42" s="34">
        <v>1</v>
      </c>
      <c r="S42" s="35">
        <v>1</v>
      </c>
    </row>
    <row r="43" spans="1:19" ht="15.75" thickBot="1">
      <c r="A43" s="64"/>
      <c r="B43" s="27">
        <v>8</v>
      </c>
      <c r="C43" s="26">
        <v>38614</v>
      </c>
      <c r="D43" s="27" t="s">
        <v>5</v>
      </c>
      <c r="E43" s="38">
        <v>1</v>
      </c>
      <c r="F43" s="38">
        <v>1</v>
      </c>
      <c r="G43" s="38">
        <v>1</v>
      </c>
      <c r="H43" s="38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1</v>
      </c>
      <c r="S43" s="39">
        <v>1</v>
      </c>
    </row>
    <row r="44" spans="1:19" ht="12.75" customHeight="1">
      <c r="A44" s="59" t="s">
        <v>6</v>
      </c>
      <c r="B44" s="25">
        <v>1</v>
      </c>
      <c r="C44" s="24">
        <v>38065</v>
      </c>
      <c r="D44" s="25" t="s">
        <v>4</v>
      </c>
      <c r="E44" s="30">
        <v>1.4533756682569094</v>
      </c>
      <c r="F44" s="30">
        <v>1.4536178571701333</v>
      </c>
      <c r="G44" s="30">
        <v>1.4538600460833573</v>
      </c>
      <c r="H44" s="30">
        <v>1.454102234996581</v>
      </c>
      <c r="I44" s="30">
        <v>1.4543444239098051</v>
      </c>
      <c r="J44" s="30">
        <v>1.454586612823029</v>
      </c>
      <c r="K44" s="30">
        <v>1.4548288017362532</v>
      </c>
      <c r="L44" s="30">
        <v>1.4550709906494772</v>
      </c>
      <c r="M44" s="30">
        <v>1.455313179562701</v>
      </c>
      <c r="N44" s="30">
        <v>1.455555368475925</v>
      </c>
      <c r="O44" s="30">
        <v>1.4557975573891488</v>
      </c>
      <c r="P44" s="30">
        <v>1.4560397463023729</v>
      </c>
      <c r="Q44" s="30">
        <v>1.4562819352155967</v>
      </c>
      <c r="R44" s="30">
        <v>1.4565241241288207</v>
      </c>
      <c r="S44" s="31">
        <v>1.4567663130420445</v>
      </c>
    </row>
    <row r="45" spans="1:19" ht="15">
      <c r="A45" s="63"/>
      <c r="B45" s="1">
        <v>1</v>
      </c>
      <c r="C45" s="10">
        <v>38065</v>
      </c>
      <c r="D45" s="1" t="s">
        <v>5</v>
      </c>
      <c r="E45" s="32">
        <v>1.5335775140260006</v>
      </c>
      <c r="F45" s="32">
        <v>1.5338330676860614</v>
      </c>
      <c r="G45" s="32">
        <v>1.5340886213461224</v>
      </c>
      <c r="H45" s="32">
        <v>1.5343441750061835</v>
      </c>
      <c r="I45" s="32">
        <v>1.5345997286662445</v>
      </c>
      <c r="J45" s="32">
        <v>1.5348552823263053</v>
      </c>
      <c r="K45" s="32">
        <v>1.5351108359863668</v>
      </c>
      <c r="L45" s="32">
        <v>1.5353663896464276</v>
      </c>
      <c r="M45" s="32">
        <v>1.5356219433064886</v>
      </c>
      <c r="N45" s="32">
        <v>1.5358774969665496</v>
      </c>
      <c r="O45" s="32">
        <v>1.5361330506266104</v>
      </c>
      <c r="P45" s="32">
        <v>1.5363886042866715</v>
      </c>
      <c r="Q45" s="32">
        <v>1.5366441579467325</v>
      </c>
      <c r="R45" s="32">
        <v>1.5368997116067935</v>
      </c>
      <c r="S45" s="33">
        <v>1.5371552652668543</v>
      </c>
    </row>
    <row r="46" spans="1:19" ht="12.75" customHeight="1">
      <c r="A46" s="58" t="s">
        <v>6</v>
      </c>
      <c r="B46" s="3">
        <v>2</v>
      </c>
      <c r="C46" s="9">
        <v>38128</v>
      </c>
      <c r="D46" s="3" t="s">
        <v>4</v>
      </c>
      <c r="E46" s="34">
        <v>1.4371077467471685</v>
      </c>
      <c r="F46" s="34">
        <v>1.4373472247919523</v>
      </c>
      <c r="G46" s="34">
        <v>1.437586702836736</v>
      </c>
      <c r="H46" s="34">
        <v>1.4378261808815196</v>
      </c>
      <c r="I46" s="34">
        <v>1.4380656589263034</v>
      </c>
      <c r="J46" s="34">
        <v>1.438305136971087</v>
      </c>
      <c r="K46" s="34">
        <v>1.4385446150158712</v>
      </c>
      <c r="L46" s="34">
        <v>1.4387840930606548</v>
      </c>
      <c r="M46" s="34">
        <v>1.4390235711054384</v>
      </c>
      <c r="N46" s="34">
        <v>1.439263049150222</v>
      </c>
      <c r="O46" s="34">
        <v>1.439502527195006</v>
      </c>
      <c r="P46" s="34">
        <v>1.4397420052397896</v>
      </c>
      <c r="Q46" s="34">
        <v>1.4399814832845732</v>
      </c>
      <c r="R46" s="34">
        <v>1.440220961329357</v>
      </c>
      <c r="S46" s="35">
        <v>1.4404604393741407</v>
      </c>
    </row>
    <row r="47" spans="1:19" ht="15">
      <c r="A47" s="58"/>
      <c r="B47" s="1">
        <v>2</v>
      </c>
      <c r="C47" s="10">
        <v>38128</v>
      </c>
      <c r="D47" s="1" t="s">
        <v>5</v>
      </c>
      <c r="E47" s="32">
        <v>1.512611899354046</v>
      </c>
      <c r="F47" s="32">
        <v>1.5128639593272761</v>
      </c>
      <c r="G47" s="32">
        <v>1.5131160193005062</v>
      </c>
      <c r="H47" s="32">
        <v>1.5133680792737365</v>
      </c>
      <c r="I47" s="32">
        <v>1.5136201392469666</v>
      </c>
      <c r="J47" s="32">
        <v>1.5138721992201967</v>
      </c>
      <c r="K47" s="32">
        <v>1.514124259193427</v>
      </c>
      <c r="L47" s="32">
        <v>1.5143763191666573</v>
      </c>
      <c r="M47" s="32">
        <v>1.5146283791398873</v>
      </c>
      <c r="N47" s="32">
        <v>1.5148804391131174</v>
      </c>
      <c r="O47" s="32">
        <v>1.5151324990863475</v>
      </c>
      <c r="P47" s="32">
        <v>1.5153845590595776</v>
      </c>
      <c r="Q47" s="32">
        <v>1.5156366190328077</v>
      </c>
      <c r="R47" s="32">
        <v>1.5158886790060377</v>
      </c>
      <c r="S47" s="33">
        <v>1.516140738979268</v>
      </c>
    </row>
    <row r="48" spans="1:19" ht="12.75" customHeight="1">
      <c r="A48" s="58" t="s">
        <v>6</v>
      </c>
      <c r="B48" s="3">
        <v>3</v>
      </c>
      <c r="C48" s="9">
        <v>38191</v>
      </c>
      <c r="D48" s="3" t="s">
        <v>4</v>
      </c>
      <c r="E48" s="34">
        <v>1.4210195796321932</v>
      </c>
      <c r="F48" s="34">
        <v>1.42125637676261</v>
      </c>
      <c r="G48" s="34">
        <v>1.421493173893027</v>
      </c>
      <c r="H48" s="34">
        <v>1.421729971023444</v>
      </c>
      <c r="I48" s="34">
        <v>1.421966768153861</v>
      </c>
      <c r="J48" s="34">
        <v>1.422203565284278</v>
      </c>
      <c r="K48" s="34">
        <v>1.422440362414695</v>
      </c>
      <c r="L48" s="34">
        <v>1.422677159545112</v>
      </c>
      <c r="M48" s="34">
        <v>1.422913956675529</v>
      </c>
      <c r="N48" s="34">
        <v>1.423150753805946</v>
      </c>
      <c r="O48" s="34">
        <v>1.423387550936363</v>
      </c>
      <c r="P48" s="34">
        <v>1.4236243480667798</v>
      </c>
      <c r="Q48" s="34">
        <v>1.4238611451971968</v>
      </c>
      <c r="R48" s="34">
        <v>1.4240979423276137</v>
      </c>
      <c r="S48" s="35">
        <v>1.4243347394580306</v>
      </c>
    </row>
    <row r="49" spans="1:19" ht="15">
      <c r="A49" s="58"/>
      <c r="B49" s="1">
        <v>3</v>
      </c>
      <c r="C49" s="10">
        <v>38191</v>
      </c>
      <c r="D49" s="1" t="s">
        <v>5</v>
      </c>
      <c r="E49" s="32">
        <v>1.4919113918306124</v>
      </c>
      <c r="F49" s="32">
        <v>1.4921600022941737</v>
      </c>
      <c r="G49" s="32">
        <v>1.4924086127577347</v>
      </c>
      <c r="H49" s="32">
        <v>1.492657223221296</v>
      </c>
      <c r="I49" s="32">
        <v>1.492905833684857</v>
      </c>
      <c r="J49" s="32">
        <v>1.4931544441484181</v>
      </c>
      <c r="K49" s="32">
        <v>1.4934030546119796</v>
      </c>
      <c r="L49" s="32">
        <v>1.493651665075541</v>
      </c>
      <c r="M49" s="32">
        <v>1.493900275539102</v>
      </c>
      <c r="N49" s="32">
        <v>1.494148886002663</v>
      </c>
      <c r="O49" s="32">
        <v>1.4943974964662243</v>
      </c>
      <c r="P49" s="32">
        <v>1.4946461069297854</v>
      </c>
      <c r="Q49" s="32">
        <v>1.4948947173933467</v>
      </c>
      <c r="R49" s="32">
        <v>1.4951433278569077</v>
      </c>
      <c r="S49" s="33">
        <v>1.4953919383204688</v>
      </c>
    </row>
    <row r="50" spans="1:19" ht="15">
      <c r="A50" s="58" t="s">
        <v>6</v>
      </c>
      <c r="B50" s="3">
        <v>4</v>
      </c>
      <c r="C50" s="9">
        <v>38254</v>
      </c>
      <c r="D50" s="3" t="s">
        <v>4</v>
      </c>
      <c r="E50" s="34">
        <v>1.4052898065466357</v>
      </c>
      <c r="F50" s="34">
        <v>1.4055239824850703</v>
      </c>
      <c r="G50" s="34">
        <v>1.405758158423505</v>
      </c>
      <c r="H50" s="34">
        <v>1.4059923343619396</v>
      </c>
      <c r="I50" s="34">
        <v>1.4062265103003744</v>
      </c>
      <c r="J50" s="34">
        <v>1.406460686238809</v>
      </c>
      <c r="K50" s="34">
        <v>1.406694862177244</v>
      </c>
      <c r="L50" s="34">
        <v>1.4069290381156787</v>
      </c>
      <c r="M50" s="34">
        <v>1.4071632140541133</v>
      </c>
      <c r="N50" s="34">
        <v>1.407397389992548</v>
      </c>
      <c r="O50" s="34">
        <v>1.4076315659309826</v>
      </c>
      <c r="P50" s="34">
        <v>1.4078657418694174</v>
      </c>
      <c r="Q50" s="34">
        <v>1.408099917807852</v>
      </c>
      <c r="R50" s="34">
        <v>1.4083340937462867</v>
      </c>
      <c r="S50" s="35">
        <v>1.4085682696847213</v>
      </c>
    </row>
    <row r="51" spans="1:19" ht="15">
      <c r="A51" s="58"/>
      <c r="B51" s="1">
        <v>4</v>
      </c>
      <c r="C51" s="10">
        <v>38254</v>
      </c>
      <c r="D51" s="1" t="s">
        <v>5</v>
      </c>
      <c r="E51" s="32">
        <v>1.4720358578223447</v>
      </c>
      <c r="F51" s="32">
        <v>1.4722811562489106</v>
      </c>
      <c r="G51" s="32">
        <v>1.4725264546754766</v>
      </c>
      <c r="H51" s="32">
        <v>1.4727717531020426</v>
      </c>
      <c r="I51" s="32">
        <v>1.4730170515286085</v>
      </c>
      <c r="J51" s="32">
        <v>1.4732623499551745</v>
      </c>
      <c r="K51" s="32">
        <v>1.4735076483817406</v>
      </c>
      <c r="L51" s="32">
        <v>1.4737529468083066</v>
      </c>
      <c r="M51" s="32">
        <v>1.4739982452348726</v>
      </c>
      <c r="N51" s="32">
        <v>1.4742435436614385</v>
      </c>
      <c r="O51" s="32">
        <v>1.4744888420880045</v>
      </c>
      <c r="P51" s="32">
        <v>1.4747341405145702</v>
      </c>
      <c r="Q51" s="32">
        <v>1.4749794389411361</v>
      </c>
      <c r="R51" s="32">
        <v>1.475224737367702</v>
      </c>
      <c r="S51" s="33">
        <v>1.475470035794268</v>
      </c>
    </row>
    <row r="52" spans="1:19" ht="15">
      <c r="A52" s="58" t="s">
        <v>6</v>
      </c>
      <c r="B52" s="3">
        <v>5</v>
      </c>
      <c r="C52" s="9">
        <v>38310</v>
      </c>
      <c r="D52" s="3" t="s">
        <v>4</v>
      </c>
      <c r="E52" s="34">
        <v>1.3959609349813717</v>
      </c>
      <c r="F52" s="34">
        <v>1.3961935563669712</v>
      </c>
      <c r="G52" s="34">
        <v>1.3964261777525704</v>
      </c>
      <c r="H52" s="34">
        <v>1.3966587991381696</v>
      </c>
      <c r="I52" s="34">
        <v>1.3968914205237688</v>
      </c>
      <c r="J52" s="34">
        <v>1.3971240419093682</v>
      </c>
      <c r="K52" s="34">
        <v>1.3973566632949677</v>
      </c>
      <c r="L52" s="34">
        <v>1.397589284680567</v>
      </c>
      <c r="M52" s="34">
        <v>1.3978219060661663</v>
      </c>
      <c r="N52" s="34">
        <v>1.3980545274517655</v>
      </c>
      <c r="O52" s="34">
        <v>1.3982871488373647</v>
      </c>
      <c r="P52" s="34">
        <v>1.3985197702229641</v>
      </c>
      <c r="Q52" s="34">
        <v>1.3987523916085634</v>
      </c>
      <c r="R52" s="34">
        <v>1.3989850129941626</v>
      </c>
      <c r="S52" s="35">
        <v>1.399217634379762</v>
      </c>
    </row>
    <row r="53" spans="1:19" ht="15">
      <c r="A53" s="58"/>
      <c r="B53" s="1">
        <v>5</v>
      </c>
      <c r="C53" s="10">
        <v>38310</v>
      </c>
      <c r="D53" s="1" t="s">
        <v>5</v>
      </c>
      <c r="E53" s="32">
        <v>1.4718266049791913</v>
      </c>
      <c r="F53" s="32">
        <v>1.472071868536095</v>
      </c>
      <c r="G53" s="32">
        <v>1.4723171320929986</v>
      </c>
      <c r="H53" s="32">
        <v>1.4725623956499023</v>
      </c>
      <c r="I53" s="32">
        <v>1.472807659206806</v>
      </c>
      <c r="J53" s="32">
        <v>1.4730529227637097</v>
      </c>
      <c r="K53" s="32">
        <v>1.4732981863206138</v>
      </c>
      <c r="L53" s="32">
        <v>1.4735434498775175</v>
      </c>
      <c r="M53" s="32">
        <v>1.4737887134344212</v>
      </c>
      <c r="N53" s="32">
        <v>1.4740339769913249</v>
      </c>
      <c r="O53" s="32">
        <v>1.4742792405482286</v>
      </c>
      <c r="P53" s="32">
        <v>1.4745245041051322</v>
      </c>
      <c r="Q53" s="32">
        <v>1.474769767662036</v>
      </c>
      <c r="R53" s="32">
        <v>1.4750150312189396</v>
      </c>
      <c r="S53" s="33">
        <v>1.4752602947758433</v>
      </c>
    </row>
    <row r="54" spans="1:19" ht="15">
      <c r="A54" s="58" t="s">
        <v>6</v>
      </c>
      <c r="B54" s="3">
        <v>6</v>
      </c>
      <c r="C54" s="9">
        <v>38373</v>
      </c>
      <c r="D54" s="3" t="s">
        <v>4</v>
      </c>
      <c r="E54" s="34">
        <v>1.3808955701179364</v>
      </c>
      <c r="F54" s="34">
        <v>1.3811256810278045</v>
      </c>
      <c r="G54" s="34">
        <v>1.3813557919376724</v>
      </c>
      <c r="H54" s="34">
        <v>1.3815859028475403</v>
      </c>
      <c r="I54" s="34">
        <v>1.3818160137574085</v>
      </c>
      <c r="J54" s="34">
        <v>1.3820461246672764</v>
      </c>
      <c r="K54" s="34">
        <v>1.3822762355771447</v>
      </c>
      <c r="L54" s="34">
        <v>1.3825063464870126</v>
      </c>
      <c r="M54" s="34">
        <v>1.3827364573968808</v>
      </c>
      <c r="N54" s="34">
        <v>1.3829665683067487</v>
      </c>
      <c r="O54" s="34">
        <v>1.3831966792166166</v>
      </c>
      <c r="P54" s="34">
        <v>1.3834267901264847</v>
      </c>
      <c r="Q54" s="34">
        <v>1.3836569010363526</v>
      </c>
      <c r="R54" s="34">
        <v>1.3838870119462205</v>
      </c>
      <c r="S54" s="35">
        <v>1.3841171228560887</v>
      </c>
    </row>
    <row r="55" spans="1:19" ht="15">
      <c r="A55" s="58"/>
      <c r="B55" s="1">
        <v>6</v>
      </c>
      <c r="C55" s="10">
        <v>38373</v>
      </c>
      <c r="D55" s="1" t="s">
        <v>5</v>
      </c>
      <c r="E55" s="32">
        <v>1.4534463931834591</v>
      </c>
      <c r="F55" s="32">
        <v>1.4536885938822066</v>
      </c>
      <c r="G55" s="32">
        <v>1.4539307945809539</v>
      </c>
      <c r="H55" s="32">
        <v>1.4541729952797013</v>
      </c>
      <c r="I55" s="32">
        <v>1.4544151959784488</v>
      </c>
      <c r="J55" s="32">
        <v>1.4546573966771963</v>
      </c>
      <c r="K55" s="32">
        <v>1.454899597375944</v>
      </c>
      <c r="L55" s="32">
        <v>1.4551417980746915</v>
      </c>
      <c r="M55" s="32">
        <v>1.4553839987734387</v>
      </c>
      <c r="N55" s="32">
        <v>1.4556261994721862</v>
      </c>
      <c r="O55" s="32">
        <v>1.4558684001709337</v>
      </c>
      <c r="P55" s="32">
        <v>1.4561106008696811</v>
      </c>
      <c r="Q55" s="32">
        <v>1.4563528015684286</v>
      </c>
      <c r="R55" s="32">
        <v>1.4565950022671759</v>
      </c>
      <c r="S55" s="33">
        <v>1.4568372029659233</v>
      </c>
    </row>
    <row r="56" spans="1:19" ht="15">
      <c r="A56" s="58" t="s">
        <v>6</v>
      </c>
      <c r="B56" s="3">
        <v>1</v>
      </c>
      <c r="C56" s="9">
        <v>38440</v>
      </c>
      <c r="D56" s="3" t="s">
        <v>4</v>
      </c>
      <c r="E56" s="34">
        <v>1.2919668579431725</v>
      </c>
      <c r="F56" s="34">
        <v>1.2945456341067318</v>
      </c>
      <c r="G56" s="34">
        <v>1.297124410270291</v>
      </c>
      <c r="H56" s="34">
        <v>1.2997031864338502</v>
      </c>
      <c r="I56" s="34">
        <v>1.3022819625974094</v>
      </c>
      <c r="J56" s="34">
        <v>1.3048607387609688</v>
      </c>
      <c r="K56" s="34">
        <v>1.307439514924528</v>
      </c>
      <c r="L56" s="34">
        <v>1.310018291088087</v>
      </c>
      <c r="M56" s="34">
        <v>1.3125970672516463</v>
      </c>
      <c r="N56" s="34">
        <v>1.3151758434152057</v>
      </c>
      <c r="O56" s="34">
        <v>1.3177546195787648</v>
      </c>
      <c r="P56" s="34">
        <v>1.320333395742324</v>
      </c>
      <c r="Q56" s="34">
        <v>1.3229121719058832</v>
      </c>
      <c r="R56" s="34">
        <v>1.3254909480694426</v>
      </c>
      <c r="S56" s="35">
        <v>1.3280697242330017</v>
      </c>
    </row>
    <row r="57" spans="1:19" ht="15">
      <c r="A57" s="58"/>
      <c r="B57" s="1">
        <v>1</v>
      </c>
      <c r="C57" s="10">
        <v>38440</v>
      </c>
      <c r="D57" s="1" t="s">
        <v>5</v>
      </c>
      <c r="E57" s="32">
        <v>1.3460926172536076</v>
      </c>
      <c r="F57" s="32">
        <v>1.3487794288648924</v>
      </c>
      <c r="G57" s="32">
        <v>1.351466240476177</v>
      </c>
      <c r="H57" s="32">
        <v>1.3541530520874616</v>
      </c>
      <c r="I57" s="32">
        <v>1.3568398636987462</v>
      </c>
      <c r="J57" s="32">
        <v>1.359526675310031</v>
      </c>
      <c r="K57" s="32">
        <v>1.3622134869213156</v>
      </c>
      <c r="L57" s="32">
        <v>1.3649002985326002</v>
      </c>
      <c r="M57" s="32">
        <v>1.3675871101438848</v>
      </c>
      <c r="N57" s="32">
        <v>1.3702739217551696</v>
      </c>
      <c r="O57" s="32">
        <v>1.3729607333664542</v>
      </c>
      <c r="P57" s="32">
        <v>1.3756475449777388</v>
      </c>
      <c r="Q57" s="32">
        <v>1.3783343565890234</v>
      </c>
      <c r="R57" s="32">
        <v>1.3810211682003082</v>
      </c>
      <c r="S57" s="33">
        <v>1.3837079798115928</v>
      </c>
    </row>
    <row r="58" spans="1:19" ht="15">
      <c r="A58" s="58" t="s">
        <v>6</v>
      </c>
      <c r="B58" s="3">
        <v>2</v>
      </c>
      <c r="C58" s="9">
        <v>38492</v>
      </c>
      <c r="D58" s="3" t="s">
        <v>4</v>
      </c>
      <c r="E58" s="34">
        <v>1.1344182285483873</v>
      </c>
      <c r="F58" s="34">
        <v>1.1363057796774194</v>
      </c>
      <c r="G58" s="34">
        <v>1.1381933308064516</v>
      </c>
      <c r="H58" s="34">
        <v>1.1400808819354837</v>
      </c>
      <c r="I58" s="34">
        <v>1.1419684330645161</v>
      </c>
      <c r="J58" s="34">
        <v>1.1438559841935485</v>
      </c>
      <c r="K58" s="34">
        <v>1.1457435353225807</v>
      </c>
      <c r="L58" s="34">
        <v>1.147631086451613</v>
      </c>
      <c r="M58" s="34">
        <v>1.149518637580645</v>
      </c>
      <c r="N58" s="34">
        <v>1.1514061887096774</v>
      </c>
      <c r="O58" s="34">
        <v>1.1532937398387098</v>
      </c>
      <c r="P58" s="34">
        <v>1.155181290967742</v>
      </c>
      <c r="Q58" s="34">
        <v>1.1570688420967743</v>
      </c>
      <c r="R58" s="34">
        <v>1.1589563932258067</v>
      </c>
      <c r="S58" s="35">
        <v>1.1608439443548386</v>
      </c>
    </row>
    <row r="59" spans="1:19" ht="15">
      <c r="A59" s="58"/>
      <c r="B59" s="1">
        <v>2</v>
      </c>
      <c r="C59" s="10">
        <v>38492</v>
      </c>
      <c r="D59" s="1" t="s">
        <v>5</v>
      </c>
      <c r="E59" s="32">
        <v>1.1801271139112905</v>
      </c>
      <c r="F59" s="32">
        <v>1.1820907197580648</v>
      </c>
      <c r="G59" s="32">
        <v>1.1840543256048388</v>
      </c>
      <c r="H59" s="32">
        <v>1.186017931451613</v>
      </c>
      <c r="I59" s="32">
        <v>1.1879815372983873</v>
      </c>
      <c r="J59" s="32">
        <v>1.1899451431451615</v>
      </c>
      <c r="K59" s="32">
        <v>1.1919087489919358</v>
      </c>
      <c r="L59" s="32">
        <v>1.19387235483871</v>
      </c>
      <c r="M59" s="32">
        <v>1.195835960685484</v>
      </c>
      <c r="N59" s="32">
        <v>1.1977995665322583</v>
      </c>
      <c r="O59" s="32">
        <v>1.1997631723790325</v>
      </c>
      <c r="P59" s="32">
        <v>1.2017267782258068</v>
      </c>
      <c r="Q59" s="32">
        <v>1.203690384072581</v>
      </c>
      <c r="R59" s="32">
        <v>1.2056539899193552</v>
      </c>
      <c r="S59" s="33">
        <v>1.207617595766129</v>
      </c>
    </row>
    <row r="60" spans="1:19" ht="15">
      <c r="A60" s="58" t="s">
        <v>6</v>
      </c>
      <c r="B60" s="3">
        <v>3</v>
      </c>
      <c r="C60" s="9">
        <v>38554</v>
      </c>
      <c r="D60" s="3" t="s">
        <v>4</v>
      </c>
      <c r="E60" s="34">
        <v>1.0279494193548386</v>
      </c>
      <c r="F60" s="34">
        <v>1.0293181935483868</v>
      </c>
      <c r="G60" s="34">
        <v>1.0306869677419355</v>
      </c>
      <c r="H60" s="34">
        <v>1.0320557419354839</v>
      </c>
      <c r="I60" s="34">
        <v>1.033424516129032</v>
      </c>
      <c r="J60" s="34">
        <v>1.0347932903225805</v>
      </c>
      <c r="K60" s="34">
        <v>1.036162064516129</v>
      </c>
      <c r="L60" s="34">
        <v>1.0375308387096773</v>
      </c>
      <c r="M60" s="34">
        <v>1.0388996129032257</v>
      </c>
      <c r="N60" s="34">
        <v>1.0402683870967742</v>
      </c>
      <c r="O60" s="34">
        <v>1.0416371612903224</v>
      </c>
      <c r="P60" s="34">
        <v>1.0430059354838708</v>
      </c>
      <c r="Q60" s="34">
        <v>1.0443747096774194</v>
      </c>
      <c r="R60" s="34">
        <v>1.0457434838709676</v>
      </c>
      <c r="S60" s="35">
        <v>1.047112258064516</v>
      </c>
    </row>
    <row r="61" spans="1:19" ht="15">
      <c r="A61" s="58"/>
      <c r="B61" s="1">
        <v>3</v>
      </c>
      <c r="C61" s="10">
        <v>38554</v>
      </c>
      <c r="D61" s="1" t="s">
        <v>5</v>
      </c>
      <c r="E61" s="32">
        <v>1.054823913978495</v>
      </c>
      <c r="F61" s="32">
        <v>1.0562284731182796</v>
      </c>
      <c r="G61" s="32">
        <v>1.0576330322580647</v>
      </c>
      <c r="H61" s="32">
        <v>1.0590375913978498</v>
      </c>
      <c r="I61" s="32">
        <v>1.0604421505376345</v>
      </c>
      <c r="J61" s="32">
        <v>1.0618467096774196</v>
      </c>
      <c r="K61" s="32">
        <v>1.0632512688172047</v>
      </c>
      <c r="L61" s="32">
        <v>1.0646558279569893</v>
      </c>
      <c r="M61" s="32">
        <v>1.0660603870967744</v>
      </c>
      <c r="N61" s="32">
        <v>1.0674649462365595</v>
      </c>
      <c r="O61" s="32">
        <v>1.0688695053763442</v>
      </c>
      <c r="P61" s="32">
        <v>1.0702740645161293</v>
      </c>
      <c r="Q61" s="32">
        <v>1.0716786236559142</v>
      </c>
      <c r="R61" s="32">
        <v>1.073083182795699</v>
      </c>
      <c r="S61" s="33">
        <v>1.0744877419354841</v>
      </c>
    </row>
    <row r="62" spans="1:19" ht="15">
      <c r="A62" s="58" t="s">
        <v>6</v>
      </c>
      <c r="B62" s="3">
        <v>4</v>
      </c>
      <c r="C62" s="9">
        <v>38616</v>
      </c>
      <c r="D62" s="3" t="s">
        <v>4</v>
      </c>
      <c r="E62" s="34">
        <v>1</v>
      </c>
      <c r="F62" s="34">
        <v>1</v>
      </c>
      <c r="G62" s="34">
        <v>1</v>
      </c>
      <c r="H62" s="34">
        <v>1</v>
      </c>
      <c r="I62" s="34">
        <v>1</v>
      </c>
      <c r="J62" s="34">
        <v>1</v>
      </c>
      <c r="K62" s="34">
        <v>1</v>
      </c>
      <c r="L62" s="34">
        <v>1</v>
      </c>
      <c r="M62" s="34">
        <v>1</v>
      </c>
      <c r="N62" s="34">
        <v>1</v>
      </c>
      <c r="O62" s="34">
        <v>1</v>
      </c>
      <c r="P62" s="34">
        <v>1</v>
      </c>
      <c r="Q62" s="34">
        <v>1</v>
      </c>
      <c r="R62" s="34">
        <v>1</v>
      </c>
      <c r="S62" s="35">
        <v>1</v>
      </c>
    </row>
    <row r="63" spans="1:19" ht="15.75" thickBot="1">
      <c r="A63" s="64"/>
      <c r="B63" s="27">
        <v>4</v>
      </c>
      <c r="C63" s="26">
        <v>38616</v>
      </c>
      <c r="D63" s="27" t="s">
        <v>5</v>
      </c>
      <c r="E63" s="38">
        <v>1</v>
      </c>
      <c r="F63" s="38">
        <v>1</v>
      </c>
      <c r="G63" s="38">
        <v>1</v>
      </c>
      <c r="H63" s="38">
        <v>1</v>
      </c>
      <c r="I63" s="38">
        <v>1</v>
      </c>
      <c r="J63" s="38">
        <v>1</v>
      </c>
      <c r="K63" s="38">
        <v>1</v>
      </c>
      <c r="L63" s="38">
        <v>1</v>
      </c>
      <c r="M63" s="38">
        <v>1</v>
      </c>
      <c r="N63" s="38">
        <v>1</v>
      </c>
      <c r="O63" s="38">
        <v>1</v>
      </c>
      <c r="P63" s="38">
        <v>1</v>
      </c>
      <c r="Q63" s="38">
        <v>1</v>
      </c>
      <c r="R63" s="38">
        <v>1</v>
      </c>
      <c r="S63" s="39">
        <v>1</v>
      </c>
    </row>
    <row r="64" spans="1:19" ht="12.75" customHeight="1">
      <c r="A64" s="61" t="s">
        <v>7</v>
      </c>
      <c r="B64" s="25">
        <v>1</v>
      </c>
      <c r="C64" s="24">
        <v>38036</v>
      </c>
      <c r="D64" s="25" t="s">
        <v>4</v>
      </c>
      <c r="E64" s="30">
        <v>1.4594172294369336</v>
      </c>
      <c r="F64" s="30">
        <v>1.4596604251092276</v>
      </c>
      <c r="G64" s="30">
        <v>1.4599036207815217</v>
      </c>
      <c r="H64" s="30">
        <v>1.4601468164538158</v>
      </c>
      <c r="I64" s="30">
        <v>1.46039001212611</v>
      </c>
      <c r="J64" s="30">
        <v>1.4606332077984039</v>
      </c>
      <c r="K64" s="30">
        <v>1.4608764034706985</v>
      </c>
      <c r="L64" s="30">
        <v>1.4611195991429924</v>
      </c>
      <c r="M64" s="30">
        <v>1.4613627948152865</v>
      </c>
      <c r="N64" s="30">
        <v>1.4616059904875807</v>
      </c>
      <c r="O64" s="30">
        <v>1.4618491861598748</v>
      </c>
      <c r="P64" s="30">
        <v>1.4620923818321687</v>
      </c>
      <c r="Q64" s="30">
        <v>1.4623355775044629</v>
      </c>
      <c r="R64" s="30">
        <v>1.462578773176757</v>
      </c>
      <c r="S64" s="31">
        <v>1.462821968849051</v>
      </c>
    </row>
    <row r="65" spans="1:19" ht="15">
      <c r="A65" s="58"/>
      <c r="B65" s="1">
        <v>1</v>
      </c>
      <c r="C65" s="10">
        <v>38036</v>
      </c>
      <c r="D65" s="1" t="s">
        <v>5</v>
      </c>
      <c r="E65" s="32">
        <v>1.5374252951522036</v>
      </c>
      <c r="F65" s="32">
        <v>1.537681490002254</v>
      </c>
      <c r="G65" s="32">
        <v>1.5379376848523043</v>
      </c>
      <c r="H65" s="32">
        <v>1.5381938797023547</v>
      </c>
      <c r="I65" s="32">
        <v>1.538450074552405</v>
      </c>
      <c r="J65" s="32">
        <v>1.5387062694024551</v>
      </c>
      <c r="K65" s="32">
        <v>1.538962464252506</v>
      </c>
      <c r="L65" s="32">
        <v>1.5392186591025563</v>
      </c>
      <c r="M65" s="32">
        <v>1.5394748539526066</v>
      </c>
      <c r="N65" s="32">
        <v>1.539731048802657</v>
      </c>
      <c r="O65" s="32">
        <v>1.5399872436527073</v>
      </c>
      <c r="P65" s="32">
        <v>1.5402434385027575</v>
      </c>
      <c r="Q65" s="32">
        <v>1.5404996333528078</v>
      </c>
      <c r="R65" s="32">
        <v>1.5407558282028582</v>
      </c>
      <c r="S65" s="33">
        <v>1.5410120230529085</v>
      </c>
    </row>
    <row r="66" spans="1:19" ht="12.75" customHeight="1">
      <c r="A66" s="58" t="s">
        <v>7</v>
      </c>
      <c r="B66" s="3">
        <v>2</v>
      </c>
      <c r="C66" s="9">
        <v>38152</v>
      </c>
      <c r="D66" s="3" t="s">
        <v>4</v>
      </c>
      <c r="E66" s="34">
        <v>1.435946669773567</v>
      </c>
      <c r="F66" s="34">
        <v>1.4361859543377684</v>
      </c>
      <c r="G66" s="34">
        <v>1.43642523890197</v>
      </c>
      <c r="H66" s="34">
        <v>1.4366645234661715</v>
      </c>
      <c r="I66" s="34">
        <v>1.436903808030373</v>
      </c>
      <c r="J66" s="34">
        <v>1.4371430925945745</v>
      </c>
      <c r="K66" s="34">
        <v>1.4373823771587764</v>
      </c>
      <c r="L66" s="34">
        <v>1.437621661722978</v>
      </c>
      <c r="M66" s="34">
        <v>1.4378609462871794</v>
      </c>
      <c r="N66" s="34">
        <v>1.438100230851381</v>
      </c>
      <c r="O66" s="34">
        <v>1.4383395154155825</v>
      </c>
      <c r="P66" s="34">
        <v>1.438578799979784</v>
      </c>
      <c r="Q66" s="34">
        <v>1.4388180845439855</v>
      </c>
      <c r="R66" s="34">
        <v>1.4390573691081872</v>
      </c>
      <c r="S66" s="35">
        <v>1.4392966536723888</v>
      </c>
    </row>
    <row r="67" spans="1:19" ht="15">
      <c r="A67" s="58"/>
      <c r="B67" s="1">
        <v>2</v>
      </c>
      <c r="C67" s="10">
        <v>38152</v>
      </c>
      <c r="D67" s="1" t="s">
        <v>5</v>
      </c>
      <c r="E67" s="32">
        <v>1.5237571599009587</v>
      </c>
      <c r="F67" s="32">
        <v>1.5240110771080744</v>
      </c>
      <c r="G67" s="32">
        <v>1.5242649943151898</v>
      </c>
      <c r="H67" s="32">
        <v>1.5245189115223055</v>
      </c>
      <c r="I67" s="32">
        <v>1.524772828729421</v>
      </c>
      <c r="J67" s="32">
        <v>1.5250267459365368</v>
      </c>
      <c r="K67" s="32">
        <v>1.5252806631436526</v>
      </c>
      <c r="L67" s="32">
        <v>1.5255345803507683</v>
      </c>
      <c r="M67" s="32">
        <v>1.525788497557884</v>
      </c>
      <c r="N67" s="32">
        <v>1.5260424147649996</v>
      </c>
      <c r="O67" s="32">
        <v>1.5262963319721152</v>
      </c>
      <c r="P67" s="32">
        <v>1.5265502491792307</v>
      </c>
      <c r="Q67" s="32">
        <v>1.5268041663863463</v>
      </c>
      <c r="R67" s="32">
        <v>1.527058083593462</v>
      </c>
      <c r="S67" s="33">
        <v>1.5273120008005776</v>
      </c>
    </row>
    <row r="68" spans="1:19" ht="12.75" customHeight="1">
      <c r="A68" s="58" t="s">
        <v>7</v>
      </c>
      <c r="B68" s="3">
        <v>3</v>
      </c>
      <c r="C68" s="9">
        <v>38216</v>
      </c>
      <c r="D68" s="3" t="s">
        <v>4</v>
      </c>
      <c r="E68" s="34">
        <v>1.4193950801478807</v>
      </c>
      <c r="F68" s="34">
        <v>1.419631606573501</v>
      </c>
      <c r="G68" s="34">
        <v>1.4198681329991214</v>
      </c>
      <c r="H68" s="34">
        <v>1.4201046594247417</v>
      </c>
      <c r="I68" s="34">
        <v>1.420341185850362</v>
      </c>
      <c r="J68" s="34">
        <v>1.4205777122759826</v>
      </c>
      <c r="K68" s="34">
        <v>1.4208142387016032</v>
      </c>
      <c r="L68" s="34">
        <v>1.4210507651272235</v>
      </c>
      <c r="M68" s="34">
        <v>1.4212872915528438</v>
      </c>
      <c r="N68" s="34">
        <v>1.4215238179784642</v>
      </c>
      <c r="O68" s="34">
        <v>1.4217603444040845</v>
      </c>
      <c r="P68" s="34">
        <v>1.4219968708297048</v>
      </c>
      <c r="Q68" s="34">
        <v>1.4222333972553254</v>
      </c>
      <c r="R68" s="34">
        <v>1.4224699236809457</v>
      </c>
      <c r="S68" s="35">
        <v>1.422706450106566</v>
      </c>
    </row>
    <row r="69" spans="1:19" ht="15">
      <c r="A69" s="58"/>
      <c r="B69" s="1">
        <v>3</v>
      </c>
      <c r="C69" s="10">
        <v>38216</v>
      </c>
      <c r="D69" s="1" t="s">
        <v>5</v>
      </c>
      <c r="E69" s="32">
        <v>1.5014653137074065</v>
      </c>
      <c r="F69" s="32">
        <v>1.5017155162259381</v>
      </c>
      <c r="G69" s="32">
        <v>1.5019657187444695</v>
      </c>
      <c r="H69" s="32">
        <v>1.502215921263001</v>
      </c>
      <c r="I69" s="32">
        <v>1.5024661237815324</v>
      </c>
      <c r="J69" s="32">
        <v>1.5027163263000638</v>
      </c>
      <c r="K69" s="32">
        <v>1.5029665288185956</v>
      </c>
      <c r="L69" s="32">
        <v>1.5032167313371272</v>
      </c>
      <c r="M69" s="32">
        <v>1.5034669338556585</v>
      </c>
      <c r="N69" s="32">
        <v>1.5037171363741901</v>
      </c>
      <c r="O69" s="32">
        <v>1.5039673388927215</v>
      </c>
      <c r="P69" s="32">
        <v>1.5042175414112529</v>
      </c>
      <c r="Q69" s="32">
        <v>1.5044677439297844</v>
      </c>
      <c r="R69" s="32">
        <v>1.5047179464483158</v>
      </c>
      <c r="S69" s="33">
        <v>1.5049681489668474</v>
      </c>
    </row>
    <row r="70" spans="1:19" ht="15">
      <c r="A70" s="58" t="s">
        <v>7</v>
      </c>
      <c r="B70" s="3">
        <v>4</v>
      </c>
      <c r="C70" s="9">
        <v>38272</v>
      </c>
      <c r="D70" s="3" t="s">
        <v>4</v>
      </c>
      <c r="E70" s="34">
        <v>1.409799547738541</v>
      </c>
      <c r="F70" s="34">
        <v>1.4100344751752578</v>
      </c>
      <c r="G70" s="34">
        <v>1.4102694026119749</v>
      </c>
      <c r="H70" s="34">
        <v>1.4105043300486917</v>
      </c>
      <c r="I70" s="34">
        <v>1.4107392574854087</v>
      </c>
      <c r="J70" s="34">
        <v>1.4109741849221256</v>
      </c>
      <c r="K70" s="34">
        <v>1.4112091123588428</v>
      </c>
      <c r="L70" s="34">
        <v>1.4114440397955599</v>
      </c>
      <c r="M70" s="34">
        <v>1.4116789672322767</v>
      </c>
      <c r="N70" s="34">
        <v>1.4119138946689938</v>
      </c>
      <c r="O70" s="34">
        <v>1.4121488221057106</v>
      </c>
      <c r="P70" s="34">
        <v>1.4123837495424276</v>
      </c>
      <c r="Q70" s="34">
        <v>1.4126186769791444</v>
      </c>
      <c r="R70" s="34">
        <v>1.4128536044158615</v>
      </c>
      <c r="S70" s="35">
        <v>1.4130885318525783</v>
      </c>
    </row>
    <row r="71" spans="1:19" ht="15">
      <c r="A71" s="58"/>
      <c r="B71" s="1">
        <v>4</v>
      </c>
      <c r="C71" s="10">
        <v>38272</v>
      </c>
      <c r="D71" s="1" t="s">
        <v>5</v>
      </c>
      <c r="E71" s="32">
        <v>1.5005690808487895</v>
      </c>
      <c r="F71" s="32">
        <v>1.5008191340200692</v>
      </c>
      <c r="G71" s="32">
        <v>1.5010691871913486</v>
      </c>
      <c r="H71" s="32">
        <v>1.5013192403626283</v>
      </c>
      <c r="I71" s="32">
        <v>1.5015692935339078</v>
      </c>
      <c r="J71" s="32">
        <v>1.5018193467051875</v>
      </c>
      <c r="K71" s="32">
        <v>1.5020693998764671</v>
      </c>
      <c r="L71" s="32">
        <v>1.5023194530477468</v>
      </c>
      <c r="M71" s="32">
        <v>1.5025695062190263</v>
      </c>
      <c r="N71" s="32">
        <v>1.502819559390306</v>
      </c>
      <c r="O71" s="32">
        <v>1.5030696125615854</v>
      </c>
      <c r="P71" s="32">
        <v>1.5033196657328651</v>
      </c>
      <c r="Q71" s="32">
        <v>1.5035697189041446</v>
      </c>
      <c r="R71" s="32">
        <v>1.503819772075424</v>
      </c>
      <c r="S71" s="33">
        <v>1.5040698252467037</v>
      </c>
    </row>
    <row r="72" spans="1:19" ht="15">
      <c r="A72" s="58" t="s">
        <v>7</v>
      </c>
      <c r="B72" s="3">
        <v>5</v>
      </c>
      <c r="C72" s="9">
        <v>38335</v>
      </c>
      <c r="D72" s="3" t="s">
        <v>4</v>
      </c>
      <c r="E72" s="34">
        <v>1.3940273558760772</v>
      </c>
      <c r="F72" s="34">
        <v>1.394259655052194</v>
      </c>
      <c r="G72" s="34">
        <v>1.3944919542283105</v>
      </c>
      <c r="H72" s="34">
        <v>1.394724253404427</v>
      </c>
      <c r="I72" s="34">
        <v>1.3949565525805439</v>
      </c>
      <c r="J72" s="34">
        <v>1.3951888517566604</v>
      </c>
      <c r="K72" s="34">
        <v>1.3954211509327774</v>
      </c>
      <c r="L72" s="34">
        <v>1.395653450108894</v>
      </c>
      <c r="M72" s="34">
        <v>1.3958857492850107</v>
      </c>
      <c r="N72" s="34">
        <v>1.3961180484611273</v>
      </c>
      <c r="O72" s="34">
        <v>1.3963503476372439</v>
      </c>
      <c r="P72" s="34">
        <v>1.3965826468133606</v>
      </c>
      <c r="Q72" s="34">
        <v>1.3968149459894772</v>
      </c>
      <c r="R72" s="34">
        <v>1.3970472451655938</v>
      </c>
      <c r="S72" s="35">
        <v>1.3972795443417105</v>
      </c>
    </row>
    <row r="73" spans="1:19" ht="15">
      <c r="A73" s="58"/>
      <c r="B73" s="1">
        <v>5</v>
      </c>
      <c r="C73" s="10">
        <v>38335</v>
      </c>
      <c r="D73" s="1" t="s">
        <v>5</v>
      </c>
      <c r="E73" s="32">
        <v>1.4801281733317415</v>
      </c>
      <c r="F73" s="32">
        <v>1.48037482025281</v>
      </c>
      <c r="G73" s="32">
        <v>1.4806214671738782</v>
      </c>
      <c r="H73" s="32">
        <v>1.4808681140949467</v>
      </c>
      <c r="I73" s="32">
        <v>1.4811147610160151</v>
      </c>
      <c r="J73" s="32">
        <v>1.4813614079370836</v>
      </c>
      <c r="K73" s="32">
        <v>1.4816080548581523</v>
      </c>
      <c r="L73" s="32">
        <v>1.4818547017792207</v>
      </c>
      <c r="M73" s="32">
        <v>1.4821013487002892</v>
      </c>
      <c r="N73" s="32">
        <v>1.4823479956213577</v>
      </c>
      <c r="O73" s="32">
        <v>1.482594642542426</v>
      </c>
      <c r="P73" s="32">
        <v>1.4828412894634944</v>
      </c>
      <c r="Q73" s="32">
        <v>1.4830879363845628</v>
      </c>
      <c r="R73" s="32">
        <v>1.4833345833056313</v>
      </c>
      <c r="S73" s="33">
        <v>1.4835812302266997</v>
      </c>
    </row>
    <row r="74" spans="1:19" ht="15">
      <c r="A74" s="58" t="s">
        <v>7</v>
      </c>
      <c r="B74" s="3">
        <v>1</v>
      </c>
      <c r="C74" s="9">
        <v>38398</v>
      </c>
      <c r="D74" s="3" t="s">
        <v>4</v>
      </c>
      <c r="E74" s="34">
        <v>1.3778946079555514</v>
      </c>
      <c r="F74" s="34">
        <v>1.3781242187884053</v>
      </c>
      <c r="G74" s="34">
        <v>1.378353829621259</v>
      </c>
      <c r="H74" s="34">
        <v>1.3785834404541129</v>
      </c>
      <c r="I74" s="34">
        <v>1.3788130512869665</v>
      </c>
      <c r="J74" s="34">
        <v>1.3790426621198202</v>
      </c>
      <c r="K74" s="34">
        <v>1.3792722729526743</v>
      </c>
      <c r="L74" s="34">
        <v>1.3795018837855282</v>
      </c>
      <c r="M74" s="34">
        <v>1.3797314946183818</v>
      </c>
      <c r="N74" s="34">
        <v>1.3799611054512357</v>
      </c>
      <c r="O74" s="34">
        <v>1.3801907162840894</v>
      </c>
      <c r="P74" s="34">
        <v>1.380420327116943</v>
      </c>
      <c r="Q74" s="34">
        <v>1.380649937949797</v>
      </c>
      <c r="R74" s="34">
        <v>1.3808795487826506</v>
      </c>
      <c r="S74" s="35">
        <v>1.3811091596155045</v>
      </c>
    </row>
    <row r="75" spans="1:19" ht="15">
      <c r="A75" s="58"/>
      <c r="B75" s="1">
        <v>1</v>
      </c>
      <c r="C75" s="10">
        <v>38398</v>
      </c>
      <c r="D75" s="1" t="s">
        <v>5</v>
      </c>
      <c r="E75" s="32">
        <v>1.4582780076453388</v>
      </c>
      <c r="F75" s="32">
        <v>1.458521013478974</v>
      </c>
      <c r="G75" s="32">
        <v>1.4587640193126092</v>
      </c>
      <c r="H75" s="32">
        <v>1.4590070251462444</v>
      </c>
      <c r="I75" s="32">
        <v>1.4592500309798797</v>
      </c>
      <c r="J75" s="32">
        <v>1.459493036813515</v>
      </c>
      <c r="K75" s="32">
        <v>1.4597360426471506</v>
      </c>
      <c r="L75" s="32">
        <v>1.4599790484807857</v>
      </c>
      <c r="M75" s="32">
        <v>1.460222054314421</v>
      </c>
      <c r="N75" s="32">
        <v>1.4604650601480562</v>
      </c>
      <c r="O75" s="32">
        <v>1.4607080659816916</v>
      </c>
      <c r="P75" s="32">
        <v>1.460951071815327</v>
      </c>
      <c r="Q75" s="32">
        <v>1.461194077648962</v>
      </c>
      <c r="R75" s="32">
        <v>1.4614370834825974</v>
      </c>
      <c r="S75" s="33">
        <v>1.4616800893162325</v>
      </c>
    </row>
    <row r="76" spans="1:19" ht="15">
      <c r="A76" s="58" t="s">
        <v>7</v>
      </c>
      <c r="B76" s="3">
        <v>2</v>
      </c>
      <c r="C76" s="9">
        <v>38516</v>
      </c>
      <c r="D76" s="3" t="s">
        <v>4</v>
      </c>
      <c r="E76" s="34">
        <v>1.074252829866667</v>
      </c>
      <c r="F76" s="34">
        <v>1.0756832597333335</v>
      </c>
      <c r="G76" s="34">
        <v>1.0771136896000002</v>
      </c>
      <c r="H76" s="34">
        <v>1.078544119466667</v>
      </c>
      <c r="I76" s="34">
        <v>1.0799745493333335</v>
      </c>
      <c r="J76" s="34">
        <v>1.0814049792000002</v>
      </c>
      <c r="K76" s="34">
        <v>1.082835409066667</v>
      </c>
      <c r="L76" s="34">
        <v>1.0842658389333335</v>
      </c>
      <c r="M76" s="34">
        <v>1.0856962688000003</v>
      </c>
      <c r="N76" s="34">
        <v>1.087126698666667</v>
      </c>
      <c r="O76" s="34">
        <v>1.0885571285333335</v>
      </c>
      <c r="P76" s="34">
        <v>1.0899875584000003</v>
      </c>
      <c r="Q76" s="34">
        <v>1.091417988266667</v>
      </c>
      <c r="R76" s="34">
        <v>1.0928484181333336</v>
      </c>
      <c r="S76" s="35">
        <v>1.0942788480000003</v>
      </c>
    </row>
    <row r="77" spans="1:19" ht="15">
      <c r="A77" s="58"/>
      <c r="B77" s="1">
        <v>2</v>
      </c>
      <c r="C77" s="10">
        <v>38516</v>
      </c>
      <c r="D77" s="1" t="s">
        <v>5</v>
      </c>
      <c r="E77" s="32">
        <v>1.1356270625</v>
      </c>
      <c r="F77" s="32">
        <v>1.1375166250000002</v>
      </c>
      <c r="G77" s="32">
        <v>1.1394061875</v>
      </c>
      <c r="H77" s="32">
        <v>1.14129575</v>
      </c>
      <c r="I77" s="32">
        <v>1.1431853125</v>
      </c>
      <c r="J77" s="32">
        <v>1.1450748750000002</v>
      </c>
      <c r="K77" s="32">
        <v>1.1469644375</v>
      </c>
      <c r="L77" s="32">
        <v>1.1488540000000003</v>
      </c>
      <c r="M77" s="32">
        <v>1.1507435625</v>
      </c>
      <c r="N77" s="32">
        <v>1.152633125</v>
      </c>
      <c r="O77" s="32">
        <v>1.1545226875</v>
      </c>
      <c r="P77" s="32">
        <v>1.15641225</v>
      </c>
      <c r="Q77" s="32">
        <v>1.1583018125000002</v>
      </c>
      <c r="R77" s="32">
        <v>1.1601913750000001</v>
      </c>
      <c r="S77" s="33">
        <v>1.1620809374999999</v>
      </c>
    </row>
    <row r="78" spans="1:19" ht="15" customHeight="1">
      <c r="A78" s="58" t="s">
        <v>7</v>
      </c>
      <c r="B78" s="3">
        <v>3</v>
      </c>
      <c r="C78" s="9" t="s">
        <v>10</v>
      </c>
      <c r="D78" s="3" t="s">
        <v>4</v>
      </c>
      <c r="E78" s="34">
        <v>1.0103776344086022</v>
      </c>
      <c r="F78" s="34">
        <v>1.011050322580645</v>
      </c>
      <c r="G78" s="34">
        <v>1.011723010752688</v>
      </c>
      <c r="H78" s="34">
        <v>1.0123956989247314</v>
      </c>
      <c r="I78" s="34">
        <v>1.0130683870967743</v>
      </c>
      <c r="J78" s="34">
        <v>1.0137410752688172</v>
      </c>
      <c r="K78" s="34">
        <v>1.0144137634408603</v>
      </c>
      <c r="L78" s="34">
        <v>1.0150864516129032</v>
      </c>
      <c r="M78" s="34">
        <v>1.0157591397849461</v>
      </c>
      <c r="N78" s="34">
        <v>1.0164318279569893</v>
      </c>
      <c r="O78" s="34">
        <v>1.0171045161290322</v>
      </c>
      <c r="P78" s="34">
        <v>1.017777204301075</v>
      </c>
      <c r="Q78" s="34">
        <v>1.0184498924731185</v>
      </c>
      <c r="R78" s="34">
        <v>1.0191225806451614</v>
      </c>
      <c r="S78" s="35">
        <v>1.0197952688172043</v>
      </c>
    </row>
    <row r="79" spans="1:19" ht="15.75" thickBot="1">
      <c r="A79" s="64"/>
      <c r="B79" s="27">
        <v>3</v>
      </c>
      <c r="C79" s="26">
        <v>38580</v>
      </c>
      <c r="D79" s="27" t="s">
        <v>5</v>
      </c>
      <c r="E79" s="38">
        <v>1.0207139784946238</v>
      </c>
      <c r="F79" s="38">
        <v>1.0220731182795697</v>
      </c>
      <c r="G79" s="38">
        <v>1.023432258064516</v>
      </c>
      <c r="H79" s="38">
        <v>1.0247913978494625</v>
      </c>
      <c r="I79" s="38">
        <v>1.0261505376344084</v>
      </c>
      <c r="J79" s="38">
        <v>1.0275096774193548</v>
      </c>
      <c r="K79" s="38">
        <v>1.028868817204301</v>
      </c>
      <c r="L79" s="38">
        <v>1.0302279569892472</v>
      </c>
      <c r="M79" s="38">
        <v>1.0315870967741936</v>
      </c>
      <c r="N79" s="38">
        <v>1.0329462365591398</v>
      </c>
      <c r="O79" s="38">
        <v>1.034305376344086</v>
      </c>
      <c r="P79" s="38">
        <v>1.0356645161290323</v>
      </c>
      <c r="Q79" s="38">
        <v>1.0370236559139785</v>
      </c>
      <c r="R79" s="38">
        <v>1.0383827956989247</v>
      </c>
      <c r="S79" s="39">
        <v>1.0397419354838708</v>
      </c>
    </row>
    <row r="80" spans="1:19" ht="12.75" customHeight="1">
      <c r="A80" s="59" t="s">
        <v>8</v>
      </c>
      <c r="B80" s="25">
        <v>1</v>
      </c>
      <c r="C80" s="24">
        <v>38061</v>
      </c>
      <c r="D80" s="25" t="s">
        <v>4</v>
      </c>
      <c r="E80" s="30">
        <v>1.4570975009541096</v>
      </c>
      <c r="F80" s="30">
        <v>1.457340310069416</v>
      </c>
      <c r="G80" s="30">
        <v>1.4575831191847226</v>
      </c>
      <c r="H80" s="30">
        <v>1.457825928300029</v>
      </c>
      <c r="I80" s="30">
        <v>1.4580687374153354</v>
      </c>
      <c r="J80" s="30">
        <v>1.4583115465306418</v>
      </c>
      <c r="K80" s="30">
        <v>1.4585543556459486</v>
      </c>
      <c r="L80" s="30">
        <v>1.458797164761255</v>
      </c>
      <c r="M80" s="30">
        <v>1.4590399738765616</v>
      </c>
      <c r="N80" s="30">
        <v>1.459282782991868</v>
      </c>
      <c r="O80" s="30">
        <v>1.4595255921071744</v>
      </c>
      <c r="P80" s="30">
        <v>1.4597684012224807</v>
      </c>
      <c r="Q80" s="30">
        <v>1.4600112103377874</v>
      </c>
      <c r="R80" s="30">
        <v>1.4602540194530937</v>
      </c>
      <c r="S80" s="31">
        <v>1.4604968285684001</v>
      </c>
    </row>
    <row r="81" spans="1:19" ht="15">
      <c r="A81" s="60"/>
      <c r="B81" s="1">
        <v>1</v>
      </c>
      <c r="C81" s="10">
        <v>38061</v>
      </c>
      <c r="D81" s="1" t="s">
        <v>5</v>
      </c>
      <c r="E81" s="32">
        <v>1.5451808747878621</v>
      </c>
      <c r="F81" s="32">
        <v>1.5454383620191214</v>
      </c>
      <c r="G81" s="32">
        <v>1.545695849250381</v>
      </c>
      <c r="H81" s="32">
        <v>1.5459533364816402</v>
      </c>
      <c r="I81" s="32">
        <v>1.5462108237128998</v>
      </c>
      <c r="J81" s="32">
        <v>1.546468310944159</v>
      </c>
      <c r="K81" s="32">
        <v>1.5467257981754188</v>
      </c>
      <c r="L81" s="32">
        <v>1.5469832854066783</v>
      </c>
      <c r="M81" s="32">
        <v>1.5472407726379376</v>
      </c>
      <c r="N81" s="32">
        <v>1.547498259869197</v>
      </c>
      <c r="O81" s="32">
        <v>1.5477557471004564</v>
      </c>
      <c r="P81" s="32">
        <v>1.548013234331716</v>
      </c>
      <c r="Q81" s="32">
        <v>1.5482707215629752</v>
      </c>
      <c r="R81" s="32">
        <v>1.5485282087942347</v>
      </c>
      <c r="S81" s="33">
        <v>1.548785696025494</v>
      </c>
    </row>
    <row r="82" spans="1:19" ht="12.75" customHeight="1">
      <c r="A82" s="58" t="s">
        <v>8</v>
      </c>
      <c r="B82" s="3">
        <v>2</v>
      </c>
      <c r="C82" s="9">
        <v>38196</v>
      </c>
      <c r="D82" s="3" t="s">
        <v>4</v>
      </c>
      <c r="E82" s="34">
        <v>1.4164591830351705</v>
      </c>
      <c r="F82" s="34">
        <v>1.4166952202261445</v>
      </c>
      <c r="G82" s="34">
        <v>1.4169312574171185</v>
      </c>
      <c r="H82" s="34">
        <v>1.4171672946080924</v>
      </c>
      <c r="I82" s="34">
        <v>1.4174033317990666</v>
      </c>
      <c r="J82" s="34">
        <v>1.4176393689900406</v>
      </c>
      <c r="K82" s="34">
        <v>1.4178754061810148</v>
      </c>
      <c r="L82" s="34">
        <v>1.4181114433719888</v>
      </c>
      <c r="M82" s="34">
        <v>1.4183474805629628</v>
      </c>
      <c r="N82" s="34">
        <v>1.418583517753937</v>
      </c>
      <c r="O82" s="34">
        <v>1.418819554944911</v>
      </c>
      <c r="P82" s="34">
        <v>1.419055592135885</v>
      </c>
      <c r="Q82" s="34">
        <v>1.419291629326859</v>
      </c>
      <c r="R82" s="34">
        <v>1.419527666517833</v>
      </c>
      <c r="S82" s="35">
        <v>1.419763703708807</v>
      </c>
    </row>
    <row r="83" spans="1:19" ht="15">
      <c r="A83" s="58"/>
      <c r="B83" s="1">
        <v>2</v>
      </c>
      <c r="C83" s="10">
        <v>38196</v>
      </c>
      <c r="D83" s="1" t="s">
        <v>5</v>
      </c>
      <c r="E83" s="32">
        <v>1.4776936847928366</v>
      </c>
      <c r="F83" s="32">
        <v>1.4779399260334287</v>
      </c>
      <c r="G83" s="32">
        <v>1.4781861672740206</v>
      </c>
      <c r="H83" s="32">
        <v>1.4784324085146128</v>
      </c>
      <c r="I83" s="32">
        <v>1.4786786497552047</v>
      </c>
      <c r="J83" s="32">
        <v>1.4789248909957968</v>
      </c>
      <c r="K83" s="32">
        <v>1.4791711322363892</v>
      </c>
      <c r="L83" s="32">
        <v>1.479417373476981</v>
      </c>
      <c r="M83" s="32">
        <v>1.479663614717573</v>
      </c>
      <c r="N83" s="32">
        <v>1.4799098559581652</v>
      </c>
      <c r="O83" s="32">
        <v>1.480156097198757</v>
      </c>
      <c r="P83" s="32">
        <v>1.4804023384393492</v>
      </c>
      <c r="Q83" s="32">
        <v>1.4806485796799411</v>
      </c>
      <c r="R83" s="32">
        <v>1.4808948209205333</v>
      </c>
      <c r="S83" s="33">
        <v>1.4811410621611252</v>
      </c>
    </row>
    <row r="84" spans="1:19" ht="15">
      <c r="A84" s="58" t="s">
        <v>8</v>
      </c>
      <c r="B84" s="3">
        <v>3</v>
      </c>
      <c r="C84" s="9">
        <v>38336</v>
      </c>
      <c r="D84" s="3" t="s">
        <v>4</v>
      </c>
      <c r="E84" s="34">
        <v>1.3931377404607124</v>
      </c>
      <c r="F84" s="34">
        <v>1.3933698913923005</v>
      </c>
      <c r="G84" s="34">
        <v>1.3936020423238886</v>
      </c>
      <c r="H84" s="34">
        <v>1.393834193255477</v>
      </c>
      <c r="I84" s="34">
        <v>1.394066344187065</v>
      </c>
      <c r="J84" s="34">
        <v>1.3942984951186532</v>
      </c>
      <c r="K84" s="34">
        <v>1.3945306460502418</v>
      </c>
      <c r="L84" s="34">
        <v>1.39476279698183</v>
      </c>
      <c r="M84" s="34">
        <v>1.394994947913418</v>
      </c>
      <c r="N84" s="34">
        <v>1.3952270988450062</v>
      </c>
      <c r="O84" s="34">
        <v>1.3954592497765943</v>
      </c>
      <c r="P84" s="34">
        <v>1.3956914007081824</v>
      </c>
      <c r="Q84" s="34">
        <v>1.3959235516397706</v>
      </c>
      <c r="R84" s="34">
        <v>1.396155702571359</v>
      </c>
      <c r="S84" s="35">
        <v>1.396387853502947</v>
      </c>
    </row>
    <row r="85" spans="1:19" ht="15">
      <c r="A85" s="58"/>
      <c r="B85" s="1">
        <v>3</v>
      </c>
      <c r="C85" s="10">
        <v>38336</v>
      </c>
      <c r="D85" s="1" t="s">
        <v>5</v>
      </c>
      <c r="E85" s="32">
        <v>1.4773546664485462</v>
      </c>
      <c r="F85" s="32">
        <v>1.4776008511954966</v>
      </c>
      <c r="G85" s="32">
        <v>1.4778470359424467</v>
      </c>
      <c r="H85" s="32">
        <v>1.478093220689397</v>
      </c>
      <c r="I85" s="32">
        <v>1.4783394054363472</v>
      </c>
      <c r="J85" s="32">
        <v>1.4785855901832974</v>
      </c>
      <c r="K85" s="32">
        <v>1.478831774930248</v>
      </c>
      <c r="L85" s="32">
        <v>1.4790779596771984</v>
      </c>
      <c r="M85" s="32">
        <v>1.4793241444241485</v>
      </c>
      <c r="N85" s="32">
        <v>1.4795703291710987</v>
      </c>
      <c r="O85" s="32">
        <v>1.479816513918049</v>
      </c>
      <c r="P85" s="32">
        <v>1.4800626986649992</v>
      </c>
      <c r="Q85" s="32">
        <v>1.4803088834119495</v>
      </c>
      <c r="R85" s="32">
        <v>1.4805550681588997</v>
      </c>
      <c r="S85" s="33">
        <v>1.4808012529058499</v>
      </c>
    </row>
    <row r="86" spans="1:19" ht="15">
      <c r="A86" s="58" t="s">
        <v>8</v>
      </c>
      <c r="B86" s="3">
        <v>1</v>
      </c>
      <c r="C86" s="9">
        <v>38442</v>
      </c>
      <c r="D86" s="3" t="s">
        <v>4</v>
      </c>
      <c r="E86" s="34">
        <v>1.2911344050707867</v>
      </c>
      <c r="F86" s="34">
        <v>1.2937115196517663</v>
      </c>
      <c r="G86" s="34">
        <v>1.296288634232746</v>
      </c>
      <c r="H86" s="34">
        <v>1.2988657488137254</v>
      </c>
      <c r="I86" s="34">
        <v>1.301442863394705</v>
      </c>
      <c r="J86" s="34">
        <v>1.3040199779756847</v>
      </c>
      <c r="K86" s="34">
        <v>1.3065970925566643</v>
      </c>
      <c r="L86" s="34">
        <v>1.309174207137644</v>
      </c>
      <c r="M86" s="34">
        <v>1.3117513217186236</v>
      </c>
      <c r="N86" s="34">
        <v>1.3143284362996033</v>
      </c>
      <c r="O86" s="34">
        <v>1.316905550880583</v>
      </c>
      <c r="P86" s="34">
        <v>1.3194826654615623</v>
      </c>
      <c r="Q86" s="34">
        <v>1.322059780042542</v>
      </c>
      <c r="R86" s="34">
        <v>1.3246368946235216</v>
      </c>
      <c r="S86" s="35">
        <v>1.3272140092045013</v>
      </c>
    </row>
    <row r="87" spans="1:19" ht="15">
      <c r="A87" s="58"/>
      <c r="B87" s="1">
        <v>1</v>
      </c>
      <c r="C87" s="10">
        <v>38442</v>
      </c>
      <c r="D87" s="1" t="s">
        <v>5</v>
      </c>
      <c r="E87" s="32">
        <v>1.343497323004404</v>
      </c>
      <c r="F87" s="32">
        <v>1.3461789543876463</v>
      </c>
      <c r="G87" s="32">
        <v>1.3488605857708889</v>
      </c>
      <c r="H87" s="32">
        <v>1.3515422171541311</v>
      </c>
      <c r="I87" s="32">
        <v>1.3542238485373734</v>
      </c>
      <c r="J87" s="32">
        <v>1.3569054799206157</v>
      </c>
      <c r="K87" s="32">
        <v>1.359587111303858</v>
      </c>
      <c r="L87" s="32">
        <v>1.3622687426871003</v>
      </c>
      <c r="M87" s="32">
        <v>1.3649503740703428</v>
      </c>
      <c r="N87" s="32">
        <v>1.367632005453585</v>
      </c>
      <c r="O87" s="32">
        <v>1.3703136368368274</v>
      </c>
      <c r="P87" s="32">
        <v>1.3729952682200697</v>
      </c>
      <c r="Q87" s="32">
        <v>1.375676899603312</v>
      </c>
      <c r="R87" s="32">
        <v>1.3783585309865543</v>
      </c>
      <c r="S87" s="33">
        <v>1.3810401623697968</v>
      </c>
    </row>
    <row r="88" spans="1:19" ht="15">
      <c r="A88" s="58" t="s">
        <v>8</v>
      </c>
      <c r="B88" s="3">
        <v>2</v>
      </c>
      <c r="C88" s="9">
        <v>38544</v>
      </c>
      <c r="D88" s="3" t="s">
        <v>4</v>
      </c>
      <c r="E88" s="34">
        <v>1.0345388387096774</v>
      </c>
      <c r="F88" s="34">
        <v>1.035916387096774</v>
      </c>
      <c r="G88" s="34">
        <v>1.037293935483871</v>
      </c>
      <c r="H88" s="34">
        <v>1.0386714838709679</v>
      </c>
      <c r="I88" s="34">
        <v>1.0400490322580644</v>
      </c>
      <c r="J88" s="34">
        <v>1.0414265806451612</v>
      </c>
      <c r="K88" s="34">
        <v>1.042804129032258</v>
      </c>
      <c r="L88" s="34">
        <v>1.0441816774193549</v>
      </c>
      <c r="M88" s="34">
        <v>1.0455592258064517</v>
      </c>
      <c r="N88" s="34">
        <v>1.0469367741935485</v>
      </c>
      <c r="O88" s="34">
        <v>1.048314322580645</v>
      </c>
      <c r="P88" s="34">
        <v>1.0496918709677419</v>
      </c>
      <c r="Q88" s="34">
        <v>1.0510694193548389</v>
      </c>
      <c r="R88" s="34">
        <v>1.0524469677419355</v>
      </c>
      <c r="S88" s="35">
        <v>1.0538245161290323</v>
      </c>
    </row>
    <row r="89" spans="1:19" ht="15.75" thickBot="1">
      <c r="A89" s="64"/>
      <c r="B89" s="27">
        <v>2</v>
      </c>
      <c r="C89" s="26">
        <v>38544</v>
      </c>
      <c r="D89" s="27" t="s">
        <v>5</v>
      </c>
      <c r="E89" s="38">
        <v>1.0682611612903228</v>
      </c>
      <c r="F89" s="38">
        <v>1.0696836129032259</v>
      </c>
      <c r="G89" s="38">
        <v>1.0711060645161292</v>
      </c>
      <c r="H89" s="38">
        <v>1.0725285161290323</v>
      </c>
      <c r="I89" s="38">
        <v>1.0739509677419354</v>
      </c>
      <c r="J89" s="38">
        <v>1.0753734193548388</v>
      </c>
      <c r="K89" s="38">
        <v>1.076795870967742</v>
      </c>
      <c r="L89" s="38">
        <v>1.0782183225806452</v>
      </c>
      <c r="M89" s="38">
        <v>1.0796407741935485</v>
      </c>
      <c r="N89" s="38">
        <v>1.0810632258064519</v>
      </c>
      <c r="O89" s="38">
        <v>1.082485677419355</v>
      </c>
      <c r="P89" s="38">
        <v>1.083908129032258</v>
      </c>
      <c r="Q89" s="38">
        <v>1.0853305806451614</v>
      </c>
      <c r="R89" s="38">
        <v>1.0867530322580645</v>
      </c>
      <c r="S89" s="39">
        <v>1.0881754838709679</v>
      </c>
    </row>
  </sheetData>
  <mergeCells count="43">
    <mergeCell ref="A84:A85"/>
    <mergeCell ref="A52:A53"/>
    <mergeCell ref="A88:A89"/>
    <mergeCell ref="A38:A39"/>
    <mergeCell ref="A60:A61"/>
    <mergeCell ref="A76:A77"/>
    <mergeCell ref="A78:A79"/>
    <mergeCell ref="A42:A43"/>
    <mergeCell ref="A62:A63"/>
    <mergeCell ref="A30:A31"/>
    <mergeCell ref="A24:A25"/>
    <mergeCell ref="A86:A87"/>
    <mergeCell ref="A74:A75"/>
    <mergeCell ref="A28:A29"/>
    <mergeCell ref="A64:A65"/>
    <mergeCell ref="A66:A67"/>
    <mergeCell ref="A50:A51"/>
    <mergeCell ref="A70:A71"/>
    <mergeCell ref="A54:A55"/>
    <mergeCell ref="A18:A19"/>
    <mergeCell ref="A20:A21"/>
    <mergeCell ref="A26:A27"/>
    <mergeCell ref="A22:A23"/>
    <mergeCell ref="A34:A35"/>
    <mergeCell ref="A58:A59"/>
    <mergeCell ref="A4:A5"/>
    <mergeCell ref="A6:A7"/>
    <mergeCell ref="A8:A9"/>
    <mergeCell ref="A10:A11"/>
    <mergeCell ref="A12:A13"/>
    <mergeCell ref="A14:A15"/>
    <mergeCell ref="A16:A17"/>
    <mergeCell ref="A44:A45"/>
    <mergeCell ref="A36:A37"/>
    <mergeCell ref="A32:A33"/>
    <mergeCell ref="A82:A83"/>
    <mergeCell ref="A46:A47"/>
    <mergeCell ref="A48:A49"/>
    <mergeCell ref="A72:A73"/>
    <mergeCell ref="A56:A57"/>
    <mergeCell ref="A68:A69"/>
    <mergeCell ref="A80:A81"/>
    <mergeCell ref="A40:A41"/>
  </mergeCells>
  <printOptions horizontalCentered="1"/>
  <pageMargins left="0.7874015748031497" right="0.75" top="0.3" bottom="1" header="0" footer="0"/>
  <pageSetup horizontalDpi="600" verticalDpi="600" orientation="landscape" paperSize="5" scale="55" r:id="rId1"/>
  <rowBreaks count="1" manualBreakCount="1">
    <brk id="6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view="pageBreakPreview" zoomScale="60" zoomScaleNormal="75" workbookViewId="0" topLeftCell="A1">
      <selection activeCell="J30" sqref="J30"/>
    </sheetView>
  </sheetViews>
  <sheetFormatPr defaultColWidth="11.421875" defaultRowHeight="12.75"/>
  <cols>
    <col min="1" max="1" width="12.421875" style="0" customWidth="1"/>
    <col min="2" max="2" width="13.8515625" style="6" customWidth="1"/>
    <col min="3" max="3" width="12.140625" style="6" customWidth="1"/>
    <col min="4" max="4" width="6.140625" style="0" customWidth="1"/>
    <col min="5" max="19" width="10.421875" style="0" customWidth="1"/>
    <col min="20" max="20" width="10.421875" style="0" hidden="1" customWidth="1"/>
    <col min="21" max="21" width="10.421875" style="0" customWidth="1"/>
  </cols>
  <sheetData>
    <row r="1" ht="28.5" customHeight="1">
      <c r="H1" s="5" t="s">
        <v>11</v>
      </c>
    </row>
    <row r="2" spans="1:20" ht="17.25" customHeight="1">
      <c r="A2" s="1" t="s">
        <v>0</v>
      </c>
      <c r="B2" s="1" t="s">
        <v>9</v>
      </c>
      <c r="C2" s="1" t="s">
        <v>1</v>
      </c>
      <c r="D2" s="2" t="s">
        <v>3</v>
      </c>
      <c r="E2" s="28">
        <v>16</v>
      </c>
      <c r="F2" s="28">
        <v>17</v>
      </c>
      <c r="G2" s="28">
        <v>18</v>
      </c>
      <c r="H2" s="28">
        <v>19</v>
      </c>
      <c r="I2" s="28">
        <v>20</v>
      </c>
      <c r="J2" s="28">
        <v>21</v>
      </c>
      <c r="K2" s="28">
        <v>22</v>
      </c>
      <c r="L2" s="28">
        <v>23</v>
      </c>
      <c r="M2" s="28">
        <v>24</v>
      </c>
      <c r="N2" s="28">
        <v>25</v>
      </c>
      <c r="O2" s="28">
        <v>26</v>
      </c>
      <c r="P2" s="28">
        <v>27</v>
      </c>
      <c r="Q2" s="28">
        <v>28</v>
      </c>
      <c r="R2" s="28">
        <v>29</v>
      </c>
      <c r="S2" s="28">
        <v>30</v>
      </c>
      <c r="T2" s="28">
        <v>31</v>
      </c>
    </row>
    <row r="3" spans="5:20" ht="15.75" thickBot="1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5">
      <c r="A4" s="61" t="s">
        <v>2</v>
      </c>
      <c r="B4" s="23">
        <v>1</v>
      </c>
      <c r="C4" s="24">
        <v>38036</v>
      </c>
      <c r="D4" s="25" t="s">
        <v>4</v>
      </c>
      <c r="E4" s="40">
        <v>1.463065164521345</v>
      </c>
      <c r="F4" s="40">
        <v>1.4633083601936392</v>
      </c>
      <c r="G4" s="40">
        <v>1.4635515558659333</v>
      </c>
      <c r="H4" s="40">
        <v>1.4637947515382277</v>
      </c>
      <c r="I4" s="40">
        <v>1.4640379472105218</v>
      </c>
      <c r="J4" s="40">
        <v>1.4642811428828157</v>
      </c>
      <c r="K4" s="40">
        <v>1.4645243385551099</v>
      </c>
      <c r="L4" s="40">
        <v>1.464767534227404</v>
      </c>
      <c r="M4" s="40">
        <v>1.4650107298996982</v>
      </c>
      <c r="N4" s="40">
        <v>1.465253925571992</v>
      </c>
      <c r="O4" s="40">
        <v>1.4654971212442862</v>
      </c>
      <c r="P4" s="40">
        <v>1.4657403169165804</v>
      </c>
      <c r="Q4" s="40">
        <v>1.4659835125888743</v>
      </c>
      <c r="R4" s="40">
        <v>1.4662267082611684</v>
      </c>
      <c r="S4" s="41">
        <v>1.4664699039334625</v>
      </c>
      <c r="T4" s="50">
        <v>1.45917403376464</v>
      </c>
    </row>
    <row r="5" spans="1:20" ht="15">
      <c r="A5" s="58"/>
      <c r="B5" s="8">
        <v>1</v>
      </c>
      <c r="C5" s="10">
        <v>38036</v>
      </c>
      <c r="D5" s="1" t="s">
        <v>5</v>
      </c>
      <c r="E5" s="42">
        <v>1.5412682179029589</v>
      </c>
      <c r="F5" s="42">
        <v>1.5415244127530092</v>
      </c>
      <c r="G5" s="42">
        <v>1.5417806076030596</v>
      </c>
      <c r="H5" s="42">
        <v>1.5420368024531101</v>
      </c>
      <c r="I5" s="42">
        <v>1.5422929973031605</v>
      </c>
      <c r="J5" s="42">
        <v>1.5425491921532108</v>
      </c>
      <c r="K5" s="42">
        <v>1.5428053870032612</v>
      </c>
      <c r="L5" s="42">
        <v>1.5430615818533115</v>
      </c>
      <c r="M5" s="42">
        <v>1.543317776703362</v>
      </c>
      <c r="N5" s="42">
        <v>1.5435739715534122</v>
      </c>
      <c r="O5" s="42">
        <v>1.5438301664034626</v>
      </c>
      <c r="P5" s="42">
        <v>1.544086361253513</v>
      </c>
      <c r="Q5" s="42">
        <v>1.5443425561035633</v>
      </c>
      <c r="R5" s="42">
        <v>1.5445987509536134</v>
      </c>
      <c r="S5" s="43">
        <v>1.5448549458036638</v>
      </c>
      <c r="T5" s="51">
        <v>1.5371691003021537</v>
      </c>
    </row>
    <row r="6" spans="1:20" ht="15">
      <c r="A6" s="58" t="s">
        <v>2</v>
      </c>
      <c r="B6" s="7">
        <v>2</v>
      </c>
      <c r="C6" s="9">
        <v>38065</v>
      </c>
      <c r="D6" s="3" t="s">
        <v>4</v>
      </c>
      <c r="E6" s="44">
        <v>1.4570085019552685</v>
      </c>
      <c r="F6" s="44">
        <v>1.4572506908684923</v>
      </c>
      <c r="G6" s="44">
        <v>1.4574928797817164</v>
      </c>
      <c r="H6" s="44">
        <v>1.4577350686949406</v>
      </c>
      <c r="I6" s="44">
        <v>1.4579772576081644</v>
      </c>
      <c r="J6" s="44">
        <v>1.4582194465213885</v>
      </c>
      <c r="K6" s="44">
        <v>1.4584616354346123</v>
      </c>
      <c r="L6" s="44">
        <v>1.4587038243478363</v>
      </c>
      <c r="M6" s="44">
        <v>1.45894601326106</v>
      </c>
      <c r="N6" s="44">
        <v>1.4591882021742841</v>
      </c>
      <c r="O6" s="44">
        <v>1.459430391087508</v>
      </c>
      <c r="P6" s="44">
        <v>1.459672580000732</v>
      </c>
      <c r="Q6" s="44">
        <v>1.4599147689139558</v>
      </c>
      <c r="R6" s="44">
        <v>1.4601569578271798</v>
      </c>
      <c r="S6" s="45">
        <v>1.4603991467404036</v>
      </c>
      <c r="T6" s="52">
        <v>1.4531334793436854</v>
      </c>
    </row>
    <row r="7" spans="1:20" ht="15">
      <c r="A7" s="58"/>
      <c r="B7" s="8">
        <v>2</v>
      </c>
      <c r="C7" s="10">
        <v>38065</v>
      </c>
      <c r="D7" s="1" t="s">
        <v>5</v>
      </c>
      <c r="E7" s="42">
        <v>1.5374108189269153</v>
      </c>
      <c r="F7" s="42">
        <v>1.5376663725869764</v>
      </c>
      <c r="G7" s="42">
        <v>1.5379219262470372</v>
      </c>
      <c r="H7" s="42">
        <v>1.5381774799070986</v>
      </c>
      <c r="I7" s="42">
        <v>1.5384330335671594</v>
      </c>
      <c r="J7" s="42">
        <v>1.5386885872272205</v>
      </c>
      <c r="K7" s="42">
        <v>1.5389441408872815</v>
      </c>
      <c r="L7" s="42">
        <v>1.5391996945473423</v>
      </c>
      <c r="M7" s="42">
        <v>1.5394552482074033</v>
      </c>
      <c r="N7" s="42">
        <v>1.5397108018674643</v>
      </c>
      <c r="O7" s="42">
        <v>1.5399663555275254</v>
      </c>
      <c r="P7" s="42">
        <v>1.5402219091875862</v>
      </c>
      <c r="Q7" s="42">
        <v>1.5404774628476472</v>
      </c>
      <c r="R7" s="42">
        <v>1.5407330165077082</v>
      </c>
      <c r="S7" s="43">
        <v>1.540988570167769</v>
      </c>
      <c r="T7" s="51">
        <v>1.5333219603659396</v>
      </c>
    </row>
    <row r="8" spans="1:20" ht="15">
      <c r="A8" s="58" t="s">
        <v>2</v>
      </c>
      <c r="B8" s="7">
        <v>3</v>
      </c>
      <c r="C8" s="9">
        <v>38096</v>
      </c>
      <c r="D8" s="3" t="s">
        <v>4</v>
      </c>
      <c r="E8" s="44">
        <v>1.4491718794012596</v>
      </c>
      <c r="F8" s="44">
        <v>1.4494127656844047</v>
      </c>
      <c r="G8" s="44">
        <v>1.4496536519675498</v>
      </c>
      <c r="H8" s="44">
        <v>1.4498945382506951</v>
      </c>
      <c r="I8" s="44">
        <v>1.4501354245338403</v>
      </c>
      <c r="J8" s="44">
        <v>1.4503763108169854</v>
      </c>
      <c r="K8" s="44">
        <v>1.4506171971001305</v>
      </c>
      <c r="L8" s="44">
        <v>1.4508580833832756</v>
      </c>
      <c r="M8" s="44">
        <v>1.451098969666421</v>
      </c>
      <c r="N8" s="44">
        <v>1.451339855949566</v>
      </c>
      <c r="O8" s="44">
        <v>1.4515807422327112</v>
      </c>
      <c r="P8" s="44">
        <v>1.4518216285158563</v>
      </c>
      <c r="Q8" s="44">
        <v>1.4520625147990014</v>
      </c>
      <c r="R8" s="44">
        <v>1.4523034010821465</v>
      </c>
      <c r="S8" s="45">
        <v>1.4525442873652916</v>
      </c>
      <c r="T8" s="52">
        <v>1.445317698870937</v>
      </c>
    </row>
    <row r="9" spans="1:20" ht="15">
      <c r="A9" s="58"/>
      <c r="B9" s="8">
        <v>3</v>
      </c>
      <c r="C9" s="10">
        <v>38096</v>
      </c>
      <c r="D9" s="1" t="s">
        <v>5</v>
      </c>
      <c r="E9" s="42">
        <v>1.5279293810030092</v>
      </c>
      <c r="F9" s="42">
        <v>1.5281833586261813</v>
      </c>
      <c r="G9" s="42">
        <v>1.5284373362493533</v>
      </c>
      <c r="H9" s="42">
        <v>1.5286913138725258</v>
      </c>
      <c r="I9" s="42">
        <v>1.5289452914956978</v>
      </c>
      <c r="J9" s="42">
        <v>1.5291992691188698</v>
      </c>
      <c r="K9" s="42">
        <v>1.5294532467420419</v>
      </c>
      <c r="L9" s="42">
        <v>1.5297072243652137</v>
      </c>
      <c r="M9" s="42">
        <v>1.5299612019883857</v>
      </c>
      <c r="N9" s="42">
        <v>1.5302151796115577</v>
      </c>
      <c r="O9" s="42">
        <v>1.5304691572347298</v>
      </c>
      <c r="P9" s="42">
        <v>1.5307231348579018</v>
      </c>
      <c r="Q9" s="42">
        <v>1.5309771124810738</v>
      </c>
      <c r="R9" s="42">
        <v>1.5312310901042459</v>
      </c>
      <c r="S9" s="43">
        <v>1.5314850677274179</v>
      </c>
      <c r="T9" s="51">
        <v>1.523865739032257</v>
      </c>
    </row>
    <row r="10" spans="1:20" ht="15">
      <c r="A10" s="58" t="s">
        <v>2</v>
      </c>
      <c r="B10" s="7">
        <v>4</v>
      </c>
      <c r="C10" s="9">
        <v>38126</v>
      </c>
      <c r="D10" s="3" t="s">
        <v>4</v>
      </c>
      <c r="E10" s="44">
        <v>1.442546968595103</v>
      </c>
      <c r="F10" s="44">
        <v>1.4427867536630208</v>
      </c>
      <c r="G10" s="44">
        <v>1.443026538730939</v>
      </c>
      <c r="H10" s="44">
        <v>1.4432663237988572</v>
      </c>
      <c r="I10" s="44">
        <v>1.4435061088667753</v>
      </c>
      <c r="J10" s="44">
        <v>1.4437458939346934</v>
      </c>
      <c r="K10" s="44">
        <v>1.4439856790026113</v>
      </c>
      <c r="L10" s="44">
        <v>1.4442254640705294</v>
      </c>
      <c r="M10" s="44">
        <v>1.4444652491384475</v>
      </c>
      <c r="N10" s="44">
        <v>1.4447050342063656</v>
      </c>
      <c r="O10" s="44">
        <v>1.4449448192742835</v>
      </c>
      <c r="P10" s="44">
        <v>1.4451846043422016</v>
      </c>
      <c r="Q10" s="44">
        <v>1.4454243894101197</v>
      </c>
      <c r="R10" s="44">
        <v>1.4456641744780376</v>
      </c>
      <c r="S10" s="45">
        <v>1.4459039595459557</v>
      </c>
      <c r="T10" s="52">
        <v>1.4387104075084138</v>
      </c>
    </row>
    <row r="11" spans="1:20" ht="15">
      <c r="A11" s="58"/>
      <c r="B11" s="8">
        <v>4</v>
      </c>
      <c r="C11" s="10">
        <v>38126</v>
      </c>
      <c r="D11" s="1" t="s">
        <v>5</v>
      </c>
      <c r="E11" s="42">
        <v>1.522151252619406</v>
      </c>
      <c r="F11" s="42">
        <v>1.522404269782408</v>
      </c>
      <c r="G11" s="42">
        <v>1.5226572869454098</v>
      </c>
      <c r="H11" s="42">
        <v>1.5229103041084122</v>
      </c>
      <c r="I11" s="42">
        <v>1.523163321271414</v>
      </c>
      <c r="J11" s="42">
        <v>1.523416338434416</v>
      </c>
      <c r="K11" s="42">
        <v>1.5236693555974177</v>
      </c>
      <c r="L11" s="42">
        <v>1.5239223727604196</v>
      </c>
      <c r="M11" s="42">
        <v>1.5241753899234214</v>
      </c>
      <c r="N11" s="42">
        <v>1.5244284070864234</v>
      </c>
      <c r="O11" s="42">
        <v>1.524681424249425</v>
      </c>
      <c r="P11" s="42">
        <v>1.524934441412427</v>
      </c>
      <c r="Q11" s="42">
        <v>1.525187458575429</v>
      </c>
      <c r="R11" s="42">
        <v>1.5254404757384308</v>
      </c>
      <c r="S11" s="43">
        <v>1.5256934929014327</v>
      </c>
      <c r="T11" s="51">
        <v>1.5181029780113757</v>
      </c>
    </row>
    <row r="12" spans="1:20" s="4" customFormat="1" ht="15">
      <c r="A12" s="58" t="s">
        <v>2</v>
      </c>
      <c r="B12" s="7">
        <v>5</v>
      </c>
      <c r="C12" s="9">
        <v>38156</v>
      </c>
      <c r="D12" s="3" t="s">
        <v>4</v>
      </c>
      <c r="E12" s="46">
        <v>1.435737690378446</v>
      </c>
      <c r="F12" s="46">
        <v>1.4359763435849584</v>
      </c>
      <c r="G12" s="46">
        <v>1.4362149967914708</v>
      </c>
      <c r="H12" s="46">
        <v>1.4364536499979834</v>
      </c>
      <c r="I12" s="46">
        <v>1.4366923032044958</v>
      </c>
      <c r="J12" s="46">
        <v>1.436930956411008</v>
      </c>
      <c r="K12" s="46">
        <v>1.4371696096175204</v>
      </c>
      <c r="L12" s="46">
        <v>1.4374082628240328</v>
      </c>
      <c r="M12" s="46">
        <v>1.4376469160305452</v>
      </c>
      <c r="N12" s="46">
        <v>1.4378855692370576</v>
      </c>
      <c r="O12" s="46">
        <v>1.4381242224435697</v>
      </c>
      <c r="P12" s="46">
        <v>1.4383628756500821</v>
      </c>
      <c r="Q12" s="46">
        <v>1.4386015288565945</v>
      </c>
      <c r="R12" s="46">
        <v>1.438840182063107</v>
      </c>
      <c r="S12" s="47">
        <v>1.439078835269619</v>
      </c>
      <c r="T12" s="53">
        <v>1.431919239074248</v>
      </c>
    </row>
    <row r="13" spans="1:20" ht="15">
      <c r="A13" s="58"/>
      <c r="B13" s="8">
        <v>5</v>
      </c>
      <c r="C13" s="10">
        <v>38156</v>
      </c>
      <c r="D13" s="1" t="s">
        <v>5</v>
      </c>
      <c r="E13" s="42">
        <v>1.5157243217440675</v>
      </c>
      <c r="F13" s="42">
        <v>1.5159762706007405</v>
      </c>
      <c r="G13" s="42">
        <v>1.5162282194574133</v>
      </c>
      <c r="H13" s="42">
        <v>1.5164801683140865</v>
      </c>
      <c r="I13" s="42">
        <v>1.5167321171707593</v>
      </c>
      <c r="J13" s="42">
        <v>1.516984066027432</v>
      </c>
      <c r="K13" s="42">
        <v>1.517236014884105</v>
      </c>
      <c r="L13" s="42">
        <v>1.5174879637407779</v>
      </c>
      <c r="M13" s="42">
        <v>1.5177399125974507</v>
      </c>
      <c r="N13" s="42">
        <v>1.5179918614541235</v>
      </c>
      <c r="O13" s="42">
        <v>1.5182438103107965</v>
      </c>
      <c r="P13" s="42">
        <v>1.5184957591674693</v>
      </c>
      <c r="Q13" s="42">
        <v>1.518747708024142</v>
      </c>
      <c r="R13" s="42">
        <v>1.518999656880815</v>
      </c>
      <c r="S13" s="43">
        <v>1.5192516057374879</v>
      </c>
      <c r="T13" s="51">
        <v>1.5116931400373015</v>
      </c>
    </row>
    <row r="14" spans="1:20" ht="15">
      <c r="A14" s="62" t="s">
        <v>2</v>
      </c>
      <c r="B14" s="7">
        <v>6</v>
      </c>
      <c r="C14" s="9">
        <v>38187</v>
      </c>
      <c r="D14" s="3" t="s">
        <v>4</v>
      </c>
      <c r="E14" s="44">
        <v>1.4282289731393807</v>
      </c>
      <c r="F14" s="44">
        <v>1.428466378221352</v>
      </c>
      <c r="G14" s="44">
        <v>1.4287037833033231</v>
      </c>
      <c r="H14" s="44">
        <v>1.428941188385295</v>
      </c>
      <c r="I14" s="44">
        <v>1.429178593467266</v>
      </c>
      <c r="J14" s="44">
        <v>1.4294159985492374</v>
      </c>
      <c r="K14" s="44">
        <v>1.4296534036312087</v>
      </c>
      <c r="L14" s="44">
        <v>1.4298908087131799</v>
      </c>
      <c r="M14" s="44">
        <v>1.4301282137951512</v>
      </c>
      <c r="N14" s="44">
        <v>1.4303656188771225</v>
      </c>
      <c r="O14" s="44">
        <v>1.430603023959094</v>
      </c>
      <c r="P14" s="44">
        <v>1.430840429041065</v>
      </c>
      <c r="Q14" s="44">
        <v>1.4310778341230364</v>
      </c>
      <c r="R14" s="44">
        <v>1.4313152392050077</v>
      </c>
      <c r="S14" s="45">
        <v>1.4315526442869788</v>
      </c>
      <c r="T14" s="52">
        <v>1.4244304918278399</v>
      </c>
    </row>
    <row r="15" spans="1:20" ht="15">
      <c r="A15" s="60"/>
      <c r="B15" s="8">
        <v>6</v>
      </c>
      <c r="C15" s="10">
        <v>38187</v>
      </c>
      <c r="D15" s="1" t="s">
        <v>5</v>
      </c>
      <c r="E15" s="42">
        <v>1.5070431450898802</v>
      </c>
      <c r="F15" s="42">
        <v>1.5072936509318167</v>
      </c>
      <c r="G15" s="42">
        <v>1.507544156773753</v>
      </c>
      <c r="H15" s="42">
        <v>1.50779466261569</v>
      </c>
      <c r="I15" s="42">
        <v>1.5080451684576264</v>
      </c>
      <c r="J15" s="42">
        <v>1.5082956742995628</v>
      </c>
      <c r="K15" s="42">
        <v>1.5085461801414992</v>
      </c>
      <c r="L15" s="42">
        <v>1.5087966859834356</v>
      </c>
      <c r="M15" s="42">
        <v>1.5090471918253723</v>
      </c>
      <c r="N15" s="42">
        <v>1.5092976976673087</v>
      </c>
      <c r="O15" s="42">
        <v>1.5095482035092451</v>
      </c>
      <c r="P15" s="42">
        <v>1.5097987093511815</v>
      </c>
      <c r="Q15" s="42">
        <v>1.510049215193118</v>
      </c>
      <c r="R15" s="42">
        <v>1.5102997210350544</v>
      </c>
      <c r="S15" s="43">
        <v>1.510550226876991</v>
      </c>
      <c r="T15" s="51">
        <v>1.5030350516188968</v>
      </c>
    </row>
    <row r="16" spans="1:20" ht="15">
      <c r="A16" s="62" t="s">
        <v>2</v>
      </c>
      <c r="B16" s="7">
        <v>7</v>
      </c>
      <c r="C16" s="9">
        <v>38219</v>
      </c>
      <c r="D16" s="3" t="s">
        <v>4</v>
      </c>
      <c r="E16" s="44">
        <v>1.420213546270296</v>
      </c>
      <c r="F16" s="44">
        <v>1.4204496190007265</v>
      </c>
      <c r="G16" s="44">
        <v>1.420685691731157</v>
      </c>
      <c r="H16" s="44">
        <v>1.420921764461588</v>
      </c>
      <c r="I16" s="44">
        <v>1.4211578371920184</v>
      </c>
      <c r="J16" s="44">
        <v>1.421393909922449</v>
      </c>
      <c r="K16" s="44">
        <v>1.4216299826528795</v>
      </c>
      <c r="L16" s="44">
        <v>1.42186605538331</v>
      </c>
      <c r="M16" s="44">
        <v>1.4221021281137407</v>
      </c>
      <c r="N16" s="44">
        <v>1.4223382008441712</v>
      </c>
      <c r="O16" s="44">
        <v>1.4225742735746016</v>
      </c>
      <c r="P16" s="44">
        <v>1.4228103463050323</v>
      </c>
      <c r="Q16" s="44">
        <v>1.4230464190354628</v>
      </c>
      <c r="R16" s="44">
        <v>1.4232824917658933</v>
      </c>
      <c r="S16" s="45">
        <v>1.423518564496324</v>
      </c>
      <c r="T16" s="52">
        <v>1.416436382583407</v>
      </c>
    </row>
    <row r="17" spans="1:20" ht="15">
      <c r="A17" s="60"/>
      <c r="B17" s="8">
        <v>7</v>
      </c>
      <c r="C17" s="10">
        <v>38219</v>
      </c>
      <c r="D17" s="1" t="s">
        <v>5</v>
      </c>
      <c r="E17" s="42">
        <v>1.496708951257132</v>
      </c>
      <c r="F17" s="42">
        <v>1.4969577393141895</v>
      </c>
      <c r="G17" s="42">
        <v>1.497206527371247</v>
      </c>
      <c r="H17" s="42">
        <v>1.4974553154283046</v>
      </c>
      <c r="I17" s="42">
        <v>1.4977041034853618</v>
      </c>
      <c r="J17" s="42">
        <v>1.4979528915424192</v>
      </c>
      <c r="K17" s="42">
        <v>1.4982016795994766</v>
      </c>
      <c r="L17" s="42">
        <v>1.4984504676565338</v>
      </c>
      <c r="M17" s="42">
        <v>1.4986992557135912</v>
      </c>
      <c r="N17" s="42">
        <v>1.4989480437706486</v>
      </c>
      <c r="O17" s="42">
        <v>1.4991968318277058</v>
      </c>
      <c r="P17" s="42">
        <v>1.4994456198847632</v>
      </c>
      <c r="Q17" s="42">
        <v>1.4996944079418206</v>
      </c>
      <c r="R17" s="42">
        <v>1.499943195998878</v>
      </c>
      <c r="S17" s="43">
        <v>1.5001919840559352</v>
      </c>
      <c r="T17" s="51">
        <v>1.4927283423442144</v>
      </c>
    </row>
    <row r="18" spans="1:20" ht="15">
      <c r="A18" s="58" t="s">
        <v>2</v>
      </c>
      <c r="B18" s="7">
        <v>8</v>
      </c>
      <c r="C18" s="9">
        <v>38247</v>
      </c>
      <c r="D18" s="3" t="s">
        <v>4</v>
      </c>
      <c r="E18" s="44">
        <v>1.415350664161909</v>
      </c>
      <c r="F18" s="44">
        <v>1.415585928567521</v>
      </c>
      <c r="G18" s="44">
        <v>1.4158211929731328</v>
      </c>
      <c r="H18" s="44">
        <v>1.416056457378745</v>
      </c>
      <c r="I18" s="44">
        <v>1.4162917217843571</v>
      </c>
      <c r="J18" s="44">
        <v>1.4165269861899692</v>
      </c>
      <c r="K18" s="44">
        <v>1.4167622505955813</v>
      </c>
      <c r="L18" s="44">
        <v>1.416997515001193</v>
      </c>
      <c r="M18" s="44">
        <v>1.4172327794068051</v>
      </c>
      <c r="N18" s="44">
        <v>1.4174680438124172</v>
      </c>
      <c r="O18" s="44">
        <v>1.417703308218029</v>
      </c>
      <c r="P18" s="44">
        <v>1.417938572623641</v>
      </c>
      <c r="Q18" s="44">
        <v>1.4181738370292531</v>
      </c>
      <c r="R18" s="44">
        <v>1.4184091014348652</v>
      </c>
      <c r="S18" s="45">
        <v>1.418644365840477</v>
      </c>
      <c r="T18" s="52">
        <v>1.4115864336721167</v>
      </c>
    </row>
    <row r="19" spans="1:20" ht="15">
      <c r="A19" s="58"/>
      <c r="B19" s="8">
        <v>8</v>
      </c>
      <c r="C19" s="10">
        <v>38247</v>
      </c>
      <c r="D19" s="1" t="s">
        <v>5</v>
      </c>
      <c r="E19" s="42">
        <v>1.496130368488711</v>
      </c>
      <c r="F19" s="42">
        <v>1.496379060371771</v>
      </c>
      <c r="G19" s="42">
        <v>1.4966277522548308</v>
      </c>
      <c r="H19" s="42">
        <v>1.4968764441378912</v>
      </c>
      <c r="I19" s="42">
        <v>1.497125136020951</v>
      </c>
      <c r="J19" s="42">
        <v>1.497373827904011</v>
      </c>
      <c r="K19" s="42">
        <v>1.497622519787071</v>
      </c>
      <c r="L19" s="42">
        <v>1.497871211670131</v>
      </c>
      <c r="M19" s="42">
        <v>1.498119903553191</v>
      </c>
      <c r="N19" s="42">
        <v>1.4983685954362507</v>
      </c>
      <c r="O19" s="42">
        <v>1.4986172873193107</v>
      </c>
      <c r="P19" s="42">
        <v>1.4988659792023706</v>
      </c>
      <c r="Q19" s="42">
        <v>1.4991146710854306</v>
      </c>
      <c r="R19" s="42">
        <v>1.4993633629684904</v>
      </c>
      <c r="S19" s="43">
        <v>1.4996120548515504</v>
      </c>
      <c r="T19" s="51">
        <v>1.4921512983597518</v>
      </c>
    </row>
    <row r="20" spans="1:20" ht="15">
      <c r="A20" s="58" t="s">
        <v>2</v>
      </c>
      <c r="B20" s="7">
        <v>9</v>
      </c>
      <c r="C20" s="9">
        <v>38279</v>
      </c>
      <c r="D20" s="3" t="s">
        <v>4</v>
      </c>
      <c r="E20" s="44">
        <v>1.407018000898585</v>
      </c>
      <c r="F20" s="44">
        <v>1.407251880220543</v>
      </c>
      <c r="G20" s="44">
        <v>1.4074857595425008</v>
      </c>
      <c r="H20" s="44">
        <v>1.407719638864459</v>
      </c>
      <c r="I20" s="44">
        <v>1.407953518186417</v>
      </c>
      <c r="J20" s="44">
        <v>1.4081873975083747</v>
      </c>
      <c r="K20" s="44">
        <v>1.4084212768303326</v>
      </c>
      <c r="L20" s="44">
        <v>1.4086551561522904</v>
      </c>
      <c r="M20" s="44">
        <v>1.4088890354742483</v>
      </c>
      <c r="N20" s="44">
        <v>1.409122914796206</v>
      </c>
      <c r="O20" s="44">
        <v>1.409356794118164</v>
      </c>
      <c r="P20" s="44">
        <v>1.4095906734401218</v>
      </c>
      <c r="Q20" s="44">
        <v>1.4098245527620796</v>
      </c>
      <c r="R20" s="44">
        <v>1.4100584320840375</v>
      </c>
      <c r="S20" s="45">
        <v>1.4102923114059953</v>
      </c>
      <c r="T20" s="52">
        <v>1.4032759317472594</v>
      </c>
    </row>
    <row r="21" spans="1:20" ht="15">
      <c r="A21" s="58"/>
      <c r="B21" s="8">
        <v>9</v>
      </c>
      <c r="C21" s="10">
        <v>38279</v>
      </c>
      <c r="D21" s="1" t="s">
        <v>5</v>
      </c>
      <c r="E21" s="42">
        <v>1.4846616846116498</v>
      </c>
      <c r="F21" s="42">
        <v>1.4849084701310333</v>
      </c>
      <c r="G21" s="42">
        <v>1.485155255650417</v>
      </c>
      <c r="H21" s="42">
        <v>1.4854020411698008</v>
      </c>
      <c r="I21" s="42">
        <v>1.4856488266891845</v>
      </c>
      <c r="J21" s="42">
        <v>1.485895612208568</v>
      </c>
      <c r="K21" s="42">
        <v>1.4861423977279515</v>
      </c>
      <c r="L21" s="42">
        <v>1.486389183247335</v>
      </c>
      <c r="M21" s="42">
        <v>1.4866359687667186</v>
      </c>
      <c r="N21" s="42">
        <v>1.4868827542861023</v>
      </c>
      <c r="O21" s="42">
        <v>1.4871295398054858</v>
      </c>
      <c r="P21" s="42">
        <v>1.4873763253248693</v>
      </c>
      <c r="Q21" s="42">
        <v>1.4876231108442528</v>
      </c>
      <c r="R21" s="42">
        <v>1.4878698963636365</v>
      </c>
      <c r="S21" s="43">
        <v>1.48811668188302</v>
      </c>
      <c r="T21" s="51">
        <v>1.4807131163015128</v>
      </c>
    </row>
    <row r="22" spans="1:20" ht="15">
      <c r="A22" s="58" t="s">
        <v>2</v>
      </c>
      <c r="B22" s="3">
        <v>10</v>
      </c>
      <c r="C22" s="9">
        <v>38310</v>
      </c>
      <c r="D22" s="3" t="s">
        <v>4</v>
      </c>
      <c r="E22" s="34">
        <v>1.3994502557653612</v>
      </c>
      <c r="F22" s="34">
        <v>1.3996828771509604</v>
      </c>
      <c r="G22" s="34">
        <v>1.3999154985365596</v>
      </c>
      <c r="H22" s="34">
        <v>1.4001481199221593</v>
      </c>
      <c r="I22" s="34">
        <v>1.4003807413077585</v>
      </c>
      <c r="J22" s="34">
        <v>1.400613362693358</v>
      </c>
      <c r="K22" s="34">
        <v>1.400845984078957</v>
      </c>
      <c r="L22" s="34">
        <v>1.4010786054645563</v>
      </c>
      <c r="M22" s="34">
        <v>1.4013112268501557</v>
      </c>
      <c r="N22" s="34">
        <v>1.401543848235755</v>
      </c>
      <c r="O22" s="34">
        <v>1.4017764696213542</v>
      </c>
      <c r="P22" s="34">
        <v>1.4020090910069534</v>
      </c>
      <c r="Q22" s="34">
        <v>1.4022417123925528</v>
      </c>
      <c r="R22" s="34">
        <v>1.402474333778152</v>
      </c>
      <c r="S22" s="35">
        <v>1.4027069551637512</v>
      </c>
      <c r="T22" s="54">
        <v>1.3957283135957723</v>
      </c>
    </row>
    <row r="23" spans="1:20" ht="15">
      <c r="A23" s="58"/>
      <c r="B23" s="1">
        <v>10</v>
      </c>
      <c r="C23" s="10">
        <v>38310</v>
      </c>
      <c r="D23" s="1" t="s">
        <v>5</v>
      </c>
      <c r="E23" s="32">
        <v>1.475505558332747</v>
      </c>
      <c r="F23" s="32">
        <v>1.4757508218896507</v>
      </c>
      <c r="G23" s="32">
        <v>1.4759960854465544</v>
      </c>
      <c r="H23" s="32">
        <v>1.4762413490034583</v>
      </c>
      <c r="I23" s="32">
        <v>1.476486612560362</v>
      </c>
      <c r="J23" s="32">
        <v>1.4767318761172656</v>
      </c>
      <c r="K23" s="32">
        <v>1.4769771396741693</v>
      </c>
      <c r="L23" s="32">
        <v>1.477222403231073</v>
      </c>
      <c r="M23" s="32">
        <v>1.4774676667879767</v>
      </c>
      <c r="N23" s="32">
        <v>1.4777129303448804</v>
      </c>
      <c r="O23" s="32">
        <v>1.477958193901784</v>
      </c>
      <c r="P23" s="32">
        <v>1.4782034574586878</v>
      </c>
      <c r="Q23" s="32">
        <v>1.4784487210155914</v>
      </c>
      <c r="R23" s="32">
        <v>1.4786939845724951</v>
      </c>
      <c r="S23" s="33">
        <v>1.4789392481293988</v>
      </c>
      <c r="T23" s="55">
        <v>1.4715813414222874</v>
      </c>
    </row>
    <row r="24" spans="1:20" ht="15">
      <c r="A24" s="58" t="s">
        <v>2</v>
      </c>
      <c r="B24" s="3">
        <v>11</v>
      </c>
      <c r="C24" s="9">
        <v>38338</v>
      </c>
      <c r="D24" s="3" t="s">
        <v>4</v>
      </c>
      <c r="E24" s="34">
        <v>1.3948363262679522</v>
      </c>
      <c r="F24" s="34">
        <v>1.3950681807104834</v>
      </c>
      <c r="G24" s="34">
        <v>1.3953000351530145</v>
      </c>
      <c r="H24" s="34">
        <v>1.3955318895955462</v>
      </c>
      <c r="I24" s="34">
        <v>1.3957637440380772</v>
      </c>
      <c r="J24" s="34">
        <v>1.3959955984806085</v>
      </c>
      <c r="K24" s="34">
        <v>1.3962274529231398</v>
      </c>
      <c r="L24" s="34">
        <v>1.396459307365671</v>
      </c>
      <c r="M24" s="34">
        <v>1.3966911618082023</v>
      </c>
      <c r="N24" s="34">
        <v>1.3969230162507333</v>
      </c>
      <c r="O24" s="34">
        <v>1.3971548706932646</v>
      </c>
      <c r="P24" s="34">
        <v>1.3973867251357959</v>
      </c>
      <c r="Q24" s="34">
        <v>1.3976185795783271</v>
      </c>
      <c r="R24" s="34">
        <v>1.3978504340208582</v>
      </c>
      <c r="S24" s="35">
        <v>1.3980822884633894</v>
      </c>
      <c r="T24" s="54">
        <v>1.3911266551874524</v>
      </c>
    </row>
    <row r="25" spans="1:20" ht="15">
      <c r="A25" s="58"/>
      <c r="B25" s="1">
        <v>11</v>
      </c>
      <c r="C25" s="10">
        <v>38338</v>
      </c>
      <c r="D25" s="1" t="s">
        <v>5</v>
      </c>
      <c r="E25" s="32">
        <v>1.4754865586628647</v>
      </c>
      <c r="F25" s="32">
        <v>1.4757318190615785</v>
      </c>
      <c r="G25" s="32">
        <v>1.4759770794602924</v>
      </c>
      <c r="H25" s="32">
        <v>1.4762223398590066</v>
      </c>
      <c r="I25" s="32">
        <v>1.4764676002577204</v>
      </c>
      <c r="J25" s="32">
        <v>1.4767128606564344</v>
      </c>
      <c r="K25" s="32">
        <v>1.4769581210551481</v>
      </c>
      <c r="L25" s="32">
        <v>1.477203381453862</v>
      </c>
      <c r="M25" s="32">
        <v>1.477448641852576</v>
      </c>
      <c r="N25" s="32">
        <v>1.4776939022512898</v>
      </c>
      <c r="O25" s="32">
        <v>1.4779391626500038</v>
      </c>
      <c r="P25" s="32">
        <v>1.4781844230487176</v>
      </c>
      <c r="Q25" s="32">
        <v>1.4784296834474315</v>
      </c>
      <c r="R25" s="32">
        <v>1.4786749438461453</v>
      </c>
      <c r="S25" s="33">
        <v>1.4789202042448593</v>
      </c>
      <c r="T25" s="55">
        <v>1.4715623922834422</v>
      </c>
    </row>
    <row r="26" spans="1:20" ht="15">
      <c r="A26" s="58" t="s">
        <v>2</v>
      </c>
      <c r="B26" s="3">
        <v>12</v>
      </c>
      <c r="C26" s="9">
        <v>38371</v>
      </c>
      <c r="D26" s="3" t="s">
        <v>4</v>
      </c>
      <c r="E26" s="34">
        <v>1.3861220379118104</v>
      </c>
      <c r="F26" s="34">
        <v>1.3863524438356656</v>
      </c>
      <c r="G26" s="34">
        <v>1.3865828497595205</v>
      </c>
      <c r="H26" s="34">
        <v>1.3868132556833759</v>
      </c>
      <c r="I26" s="34">
        <v>1.3870436616072308</v>
      </c>
      <c r="J26" s="34">
        <v>1.3872740675310857</v>
      </c>
      <c r="K26" s="34">
        <v>1.3875044734549409</v>
      </c>
      <c r="L26" s="34">
        <v>1.3877348793787958</v>
      </c>
      <c r="M26" s="34">
        <v>1.3879652853026507</v>
      </c>
      <c r="N26" s="34">
        <v>1.3881956912265059</v>
      </c>
      <c r="O26" s="34">
        <v>1.3884260971503608</v>
      </c>
      <c r="P26" s="34">
        <v>1.3886565030742157</v>
      </c>
      <c r="Q26" s="34">
        <v>1.3888869089980709</v>
      </c>
      <c r="R26" s="34">
        <v>1.3891173149219258</v>
      </c>
      <c r="S26" s="35">
        <v>1.3893477208457807</v>
      </c>
      <c r="T26" s="54">
        <v>1.3824355431301303</v>
      </c>
    </row>
    <row r="27" spans="1:20" ht="15">
      <c r="A27" s="58"/>
      <c r="B27" s="1">
        <v>12</v>
      </c>
      <c r="C27" s="10">
        <v>38371</v>
      </c>
      <c r="D27" s="1" t="s">
        <v>5</v>
      </c>
      <c r="E27" s="32">
        <v>1.4626126165899795</v>
      </c>
      <c r="F27" s="32">
        <v>1.4628557370382158</v>
      </c>
      <c r="G27" s="32">
        <v>1.463098857486452</v>
      </c>
      <c r="H27" s="32">
        <v>1.4633419779346888</v>
      </c>
      <c r="I27" s="32">
        <v>1.463585098382925</v>
      </c>
      <c r="J27" s="32">
        <v>1.4638282188311615</v>
      </c>
      <c r="K27" s="32">
        <v>1.4640713392793978</v>
      </c>
      <c r="L27" s="32">
        <v>1.464314459727634</v>
      </c>
      <c r="M27" s="32">
        <v>1.4645575801758706</v>
      </c>
      <c r="N27" s="32">
        <v>1.4648007006241068</v>
      </c>
      <c r="O27" s="32">
        <v>1.465043821072343</v>
      </c>
      <c r="P27" s="32">
        <v>1.4652869415205796</v>
      </c>
      <c r="Q27" s="32">
        <v>1.4655300619688159</v>
      </c>
      <c r="R27" s="32">
        <v>1.4657731824170521</v>
      </c>
      <c r="S27" s="33">
        <v>1.4660163028652886</v>
      </c>
      <c r="T27" s="55">
        <v>1.4587226894181977</v>
      </c>
    </row>
    <row r="28" spans="1:20" ht="15">
      <c r="A28" s="58" t="s">
        <v>2</v>
      </c>
      <c r="B28" s="3">
        <v>1</v>
      </c>
      <c r="C28" s="9">
        <v>38401</v>
      </c>
      <c r="D28" s="3" t="s">
        <v>4</v>
      </c>
      <c r="E28" s="34">
        <v>1.378405991742523</v>
      </c>
      <c r="F28" s="34">
        <v>1.3786351150789165</v>
      </c>
      <c r="G28" s="34">
        <v>1.3788642384153098</v>
      </c>
      <c r="H28" s="34">
        <v>1.3790933617517034</v>
      </c>
      <c r="I28" s="34">
        <v>1.3793224850880967</v>
      </c>
      <c r="J28" s="34">
        <v>1.37955160842449</v>
      </c>
      <c r="K28" s="34">
        <v>1.3797807317608834</v>
      </c>
      <c r="L28" s="34">
        <v>1.3800098550972768</v>
      </c>
      <c r="M28" s="34">
        <v>1.3802389784336702</v>
      </c>
      <c r="N28" s="34">
        <v>1.3804681017700635</v>
      </c>
      <c r="O28" s="34">
        <v>1.3806972251064569</v>
      </c>
      <c r="P28" s="34">
        <v>1.3809263484428502</v>
      </c>
      <c r="Q28" s="34">
        <v>1.3811554717792436</v>
      </c>
      <c r="R28" s="34">
        <v>1.381384595115637</v>
      </c>
      <c r="S28" s="35">
        <v>1.3816137184520303</v>
      </c>
      <c r="T28" s="54">
        <v>1.374740018360229</v>
      </c>
    </row>
    <row r="29" spans="1:20" ht="15">
      <c r="A29" s="58"/>
      <c r="B29" s="1">
        <v>1</v>
      </c>
      <c r="C29" s="10">
        <v>38401</v>
      </c>
      <c r="D29" s="1" t="s">
        <v>5</v>
      </c>
      <c r="E29" s="32">
        <v>1.4527797262434405</v>
      </c>
      <c r="F29" s="32">
        <v>1.4530212122351698</v>
      </c>
      <c r="G29" s="32">
        <v>1.453262698226899</v>
      </c>
      <c r="H29" s="32">
        <v>1.4535041842186285</v>
      </c>
      <c r="I29" s="32">
        <v>1.4537456702103577</v>
      </c>
      <c r="J29" s="32">
        <v>1.4539871562020872</v>
      </c>
      <c r="K29" s="32">
        <v>1.4542286421938164</v>
      </c>
      <c r="L29" s="32">
        <v>1.4544701281855457</v>
      </c>
      <c r="M29" s="32">
        <v>1.454711614177275</v>
      </c>
      <c r="N29" s="32">
        <v>1.4549531001690041</v>
      </c>
      <c r="O29" s="32">
        <v>1.4551945861607334</v>
      </c>
      <c r="P29" s="32">
        <v>1.4554360721524626</v>
      </c>
      <c r="Q29" s="32">
        <v>1.455677558144192</v>
      </c>
      <c r="R29" s="32">
        <v>1.4559190441359213</v>
      </c>
      <c r="S29" s="33">
        <v>1.4561605301276506</v>
      </c>
      <c r="T29" s="55">
        <v>1.448915950375772</v>
      </c>
    </row>
    <row r="30" spans="1:20" ht="15">
      <c r="A30" s="58" t="s">
        <v>2</v>
      </c>
      <c r="B30" s="3">
        <v>2</v>
      </c>
      <c r="C30" s="9">
        <v>38429</v>
      </c>
      <c r="D30" s="3" t="s">
        <v>4</v>
      </c>
      <c r="E30" s="34">
        <v>1.3400796431184439</v>
      </c>
      <c r="F30" s="34">
        <v>1.3426766966903787</v>
      </c>
      <c r="G30" s="34">
        <v>1.3452737502623138</v>
      </c>
      <c r="H30" s="34">
        <v>1.3478708038342486</v>
      </c>
      <c r="I30" s="34">
        <v>1.3504678574061837</v>
      </c>
      <c r="J30" s="34">
        <v>1.3530649109781188</v>
      </c>
      <c r="K30" s="34">
        <v>1.3556619645500536</v>
      </c>
      <c r="L30" s="34">
        <v>1.3582590181219887</v>
      </c>
      <c r="M30" s="34">
        <v>1.3608560716939235</v>
      </c>
      <c r="N30" s="34">
        <v>1.3634531252658586</v>
      </c>
      <c r="O30" s="34">
        <v>1.3660501788377934</v>
      </c>
      <c r="P30" s="34">
        <v>1.3686472324097285</v>
      </c>
      <c r="Q30" s="34">
        <v>1.3712442859816634</v>
      </c>
      <c r="R30" s="34">
        <v>1.3738413395535984</v>
      </c>
      <c r="S30" s="35">
        <v>1.3764383931255335</v>
      </c>
      <c r="T30" s="54">
        <v>1.2502148349193551</v>
      </c>
    </row>
    <row r="31" spans="1:20" ht="15">
      <c r="A31" s="58"/>
      <c r="B31" s="1">
        <v>2</v>
      </c>
      <c r="C31" s="10">
        <v>38429</v>
      </c>
      <c r="D31" s="1" t="s">
        <v>5</v>
      </c>
      <c r="E31" s="32">
        <v>1.4157977657911005</v>
      </c>
      <c r="F31" s="32">
        <v>1.4185415599108506</v>
      </c>
      <c r="G31" s="32">
        <v>1.4212853540306007</v>
      </c>
      <c r="H31" s="32">
        <v>1.424029148150351</v>
      </c>
      <c r="I31" s="32">
        <v>1.4267729422701012</v>
      </c>
      <c r="J31" s="32">
        <v>1.4295167363898513</v>
      </c>
      <c r="K31" s="32">
        <v>1.4322605305096017</v>
      </c>
      <c r="L31" s="32">
        <v>1.4350043246293518</v>
      </c>
      <c r="M31" s="32">
        <v>1.437748118749102</v>
      </c>
      <c r="N31" s="32">
        <v>1.4404919128688523</v>
      </c>
      <c r="O31" s="32">
        <v>1.4432357069886024</v>
      </c>
      <c r="P31" s="32">
        <v>1.4459795011083525</v>
      </c>
      <c r="Q31" s="32">
        <v>1.4487232952281028</v>
      </c>
      <c r="R31" s="32">
        <v>1.451467089347853</v>
      </c>
      <c r="S31" s="33">
        <v>1.454210883467603</v>
      </c>
      <c r="T31" s="55">
        <v>1.3718970598750972</v>
      </c>
    </row>
    <row r="32" spans="1:20" ht="15">
      <c r="A32" s="58" t="s">
        <v>2</v>
      </c>
      <c r="B32" s="3">
        <v>3</v>
      </c>
      <c r="C32" s="9">
        <v>38461</v>
      </c>
      <c r="D32" s="3" t="s">
        <v>4</v>
      </c>
      <c r="E32" s="34">
        <v>1.2211548426000003</v>
      </c>
      <c r="F32" s="34">
        <v>1.2231372368250002</v>
      </c>
      <c r="G32" s="34">
        <v>1.2251196310500003</v>
      </c>
      <c r="H32" s="34">
        <v>1.2271020252750002</v>
      </c>
      <c r="I32" s="34">
        <v>1.2290844195000004</v>
      </c>
      <c r="J32" s="34">
        <v>1.231066813725</v>
      </c>
      <c r="K32" s="34">
        <v>1.2330492079500002</v>
      </c>
      <c r="L32" s="34">
        <v>1.2350316021750003</v>
      </c>
      <c r="M32" s="34">
        <v>1.2370139964000002</v>
      </c>
      <c r="N32" s="34">
        <v>1.2389963906250003</v>
      </c>
      <c r="O32" s="34">
        <v>1.2409787848500005</v>
      </c>
      <c r="P32" s="34">
        <v>1.2429611790750001</v>
      </c>
      <c r="Q32" s="34">
        <v>1.2449435733000003</v>
      </c>
      <c r="R32" s="34">
        <v>1.2469259675250002</v>
      </c>
      <c r="S32" s="35">
        <v>1.2489083617500003</v>
      </c>
      <c r="T32" s="54">
        <v>1.1894365350000005</v>
      </c>
    </row>
    <row r="33" spans="1:20" ht="15">
      <c r="A33" s="58"/>
      <c r="B33" s="1">
        <v>3</v>
      </c>
      <c r="C33" s="10">
        <v>38461</v>
      </c>
      <c r="D33" s="1" t="s">
        <v>5</v>
      </c>
      <c r="E33" s="32">
        <v>1.3315394996198404</v>
      </c>
      <c r="F33" s="32">
        <v>1.3341200025260804</v>
      </c>
      <c r="G33" s="32">
        <v>1.3367005054323204</v>
      </c>
      <c r="H33" s="32">
        <v>1.3392810083385605</v>
      </c>
      <c r="I33" s="32">
        <v>1.3418615112448005</v>
      </c>
      <c r="J33" s="32">
        <v>1.3444420141510405</v>
      </c>
      <c r="K33" s="32">
        <v>1.3470225170572805</v>
      </c>
      <c r="L33" s="32">
        <v>1.3496030199635205</v>
      </c>
      <c r="M33" s="32">
        <v>1.3521835228697605</v>
      </c>
      <c r="N33" s="32">
        <v>1.3547640257760005</v>
      </c>
      <c r="O33" s="32">
        <v>1.3573445286822405</v>
      </c>
      <c r="P33" s="32">
        <v>1.3599250315884805</v>
      </c>
      <c r="Q33" s="32">
        <v>1.3625055344947206</v>
      </c>
      <c r="R33" s="32">
        <v>1.3650860374009606</v>
      </c>
      <c r="S33" s="33">
        <v>1.3676665403072006</v>
      </c>
      <c r="T33" s="55">
        <v>1.2377905312500002</v>
      </c>
    </row>
    <row r="34" spans="1:20" ht="15">
      <c r="A34" s="58" t="s">
        <v>2</v>
      </c>
      <c r="B34" s="3">
        <v>4</v>
      </c>
      <c r="C34" s="9">
        <v>38491</v>
      </c>
      <c r="D34" s="3" t="s">
        <v>4</v>
      </c>
      <c r="E34" s="34">
        <v>1.1634763587096777</v>
      </c>
      <c r="F34" s="34">
        <v>1.1653651190322583</v>
      </c>
      <c r="G34" s="34">
        <v>1.167253879354839</v>
      </c>
      <c r="H34" s="34">
        <v>1.1691426396774196</v>
      </c>
      <c r="I34" s="34">
        <v>1.1710314000000004</v>
      </c>
      <c r="J34" s="34">
        <v>1.1729201603225807</v>
      </c>
      <c r="K34" s="34">
        <v>1.1748089206451615</v>
      </c>
      <c r="L34" s="34">
        <v>1.1766976809677423</v>
      </c>
      <c r="M34" s="34">
        <v>1.1785864412903229</v>
      </c>
      <c r="N34" s="34">
        <v>1.1804752016129036</v>
      </c>
      <c r="O34" s="34">
        <v>1.1823639619354842</v>
      </c>
      <c r="P34" s="34">
        <v>1.1842527222580648</v>
      </c>
      <c r="Q34" s="34">
        <v>1.1861414825806453</v>
      </c>
      <c r="R34" s="34">
        <v>1.1880302429032261</v>
      </c>
      <c r="S34" s="35">
        <v>1.1899190032258067</v>
      </c>
      <c r="T34" s="54">
        <v>1.1117731509677422</v>
      </c>
    </row>
    <row r="35" spans="1:20" ht="15">
      <c r="A35" s="58"/>
      <c r="B35" s="1">
        <v>4</v>
      </c>
      <c r="C35" s="10">
        <v>38491</v>
      </c>
      <c r="D35" s="1" t="s">
        <v>5</v>
      </c>
      <c r="E35" s="32">
        <v>1.211498129032258</v>
      </c>
      <c r="F35" s="32">
        <v>1.2134648467741935</v>
      </c>
      <c r="G35" s="32">
        <v>1.215431564516129</v>
      </c>
      <c r="H35" s="32">
        <v>1.2173982822580647</v>
      </c>
      <c r="I35" s="32">
        <v>1.219365</v>
      </c>
      <c r="J35" s="32">
        <v>1.2213317177419354</v>
      </c>
      <c r="K35" s="32">
        <v>1.223298435483871</v>
      </c>
      <c r="L35" s="32">
        <v>1.2252651532258065</v>
      </c>
      <c r="M35" s="32">
        <v>1.227231870967742</v>
      </c>
      <c r="N35" s="32">
        <v>1.2291985887096775</v>
      </c>
      <c r="O35" s="32">
        <v>1.231165306451613</v>
      </c>
      <c r="P35" s="32">
        <v>1.2331320241935484</v>
      </c>
      <c r="Q35" s="32">
        <v>1.2350987419354837</v>
      </c>
      <c r="R35" s="32">
        <v>1.2370654596774193</v>
      </c>
      <c r="S35" s="33">
        <v>1.239032177419355</v>
      </c>
      <c r="T35" s="55">
        <v>1.1800306451612903</v>
      </c>
    </row>
    <row r="36" spans="1:20" ht="15">
      <c r="A36" s="58" t="s">
        <v>2</v>
      </c>
      <c r="B36" s="3">
        <v>5</v>
      </c>
      <c r="C36" s="9">
        <v>38520</v>
      </c>
      <c r="D36" s="3" t="s">
        <v>4</v>
      </c>
      <c r="E36" s="34">
        <v>1.0928201301333336</v>
      </c>
      <c r="F36" s="34">
        <v>1.0942467882666667</v>
      </c>
      <c r="G36" s="34">
        <v>1.0956734464000002</v>
      </c>
      <c r="H36" s="34">
        <v>1.0971001045333335</v>
      </c>
      <c r="I36" s="34">
        <v>1.0985267626666668</v>
      </c>
      <c r="J36" s="34">
        <v>1.0999534208000001</v>
      </c>
      <c r="K36" s="34">
        <v>1.1013800789333335</v>
      </c>
      <c r="L36" s="34">
        <v>1.1028067370666668</v>
      </c>
      <c r="M36" s="34">
        <v>1.1042333952</v>
      </c>
      <c r="N36" s="34">
        <v>1.1056600533333336</v>
      </c>
      <c r="O36" s="34">
        <v>1.1070867114666667</v>
      </c>
      <c r="P36" s="34">
        <v>1.1085133696000002</v>
      </c>
      <c r="Q36" s="34">
        <v>1.1099400277333333</v>
      </c>
      <c r="R36" s="34">
        <v>1.1113666858666666</v>
      </c>
      <c r="S36" s="35">
        <v>1.1127933440000002</v>
      </c>
      <c r="T36" s="54">
        <v>1.0699936</v>
      </c>
    </row>
    <row r="37" spans="1:20" ht="15">
      <c r="A37" s="58"/>
      <c r="B37" s="1">
        <v>5</v>
      </c>
      <c r="C37" s="10">
        <v>38520</v>
      </c>
      <c r="D37" s="1" t="s">
        <v>5</v>
      </c>
      <c r="E37" s="32">
        <v>1.1564245</v>
      </c>
      <c r="F37" s="32">
        <v>1.1583018125000002</v>
      </c>
      <c r="G37" s="32">
        <v>1.1601791250000002</v>
      </c>
      <c r="H37" s="32">
        <v>1.1620564375000002</v>
      </c>
      <c r="I37" s="32">
        <v>1.1639337500000002</v>
      </c>
      <c r="J37" s="32">
        <v>1.1658110625</v>
      </c>
      <c r="K37" s="32">
        <v>1.167688375</v>
      </c>
      <c r="L37" s="32">
        <v>1.1695656875</v>
      </c>
      <c r="M37" s="32">
        <v>1.1714430000000002</v>
      </c>
      <c r="N37" s="32">
        <v>1.1733203125</v>
      </c>
      <c r="O37" s="32">
        <v>1.1751976250000002</v>
      </c>
      <c r="P37" s="32">
        <v>1.1770749375</v>
      </c>
      <c r="Q37" s="32">
        <v>1.17895225</v>
      </c>
      <c r="R37" s="32">
        <v>1.1808295625</v>
      </c>
      <c r="S37" s="33">
        <v>1.182706875</v>
      </c>
      <c r="T37" s="55">
        <v>1.1003477333333336</v>
      </c>
    </row>
    <row r="38" spans="1:20" ht="15">
      <c r="A38" s="58" t="s">
        <v>2</v>
      </c>
      <c r="B38" s="3">
        <v>6</v>
      </c>
      <c r="C38" s="9">
        <v>38552</v>
      </c>
      <c r="D38" s="3" t="s">
        <v>4</v>
      </c>
      <c r="E38" s="34">
        <v>1.0498252387096776</v>
      </c>
      <c r="F38" s="34">
        <v>1.0511957677419355</v>
      </c>
      <c r="G38" s="34">
        <v>1.0525662967741938</v>
      </c>
      <c r="H38" s="34">
        <v>1.0539368258064519</v>
      </c>
      <c r="I38" s="34">
        <v>1.0553073548387097</v>
      </c>
      <c r="J38" s="34">
        <v>1.0566778838709678</v>
      </c>
      <c r="K38" s="34">
        <v>1.0580484129032262</v>
      </c>
      <c r="L38" s="34">
        <v>1.059418941935484</v>
      </c>
      <c r="M38" s="34">
        <v>1.0607894709677421</v>
      </c>
      <c r="N38" s="34">
        <v>1.0621600000000002</v>
      </c>
      <c r="O38" s="34">
        <v>1.063530529032258</v>
      </c>
      <c r="P38" s="34">
        <v>1.0649010580645164</v>
      </c>
      <c r="Q38" s="34">
        <v>1.0662715870967743</v>
      </c>
      <c r="R38" s="34">
        <v>1.0676421161290324</v>
      </c>
      <c r="S38" s="35">
        <v>1.0690126451612905</v>
      </c>
      <c r="T38" s="54">
        <v>1.0278967741935485</v>
      </c>
    </row>
    <row r="39" spans="1:20" ht="15">
      <c r="A39" s="58"/>
      <c r="B39" s="1">
        <v>6</v>
      </c>
      <c r="C39" s="10">
        <v>38552</v>
      </c>
      <c r="D39" s="1" t="s">
        <v>5</v>
      </c>
      <c r="E39" s="32">
        <v>1.0786334279569894</v>
      </c>
      <c r="F39" s="32">
        <v>1.0800415655913977</v>
      </c>
      <c r="G39" s="32">
        <v>1.0814497032258064</v>
      </c>
      <c r="H39" s="32">
        <v>1.0828578408602152</v>
      </c>
      <c r="I39" s="32">
        <v>1.0842659784946236</v>
      </c>
      <c r="J39" s="32">
        <v>1.0856741161290322</v>
      </c>
      <c r="K39" s="32">
        <v>1.0870822537634408</v>
      </c>
      <c r="L39" s="32">
        <v>1.0884903913978494</v>
      </c>
      <c r="M39" s="32">
        <v>1.089898529032258</v>
      </c>
      <c r="N39" s="32">
        <v>1.0913066666666666</v>
      </c>
      <c r="O39" s="32">
        <v>1.0927148043010753</v>
      </c>
      <c r="P39" s="32">
        <v>1.0941229419354839</v>
      </c>
      <c r="Q39" s="32">
        <v>1.0955310795698923</v>
      </c>
      <c r="R39" s="32">
        <v>1.0969392172043009</v>
      </c>
      <c r="S39" s="33">
        <v>1.0983473548387097</v>
      </c>
      <c r="T39" s="55">
        <v>1.0561032258064516</v>
      </c>
    </row>
    <row r="40" spans="1:20" ht="15">
      <c r="A40" s="58" t="s">
        <v>2</v>
      </c>
      <c r="B40" s="3">
        <v>7</v>
      </c>
      <c r="C40" s="9">
        <v>38586</v>
      </c>
      <c r="D40" s="3" t="s">
        <v>4</v>
      </c>
      <c r="E40" s="34">
        <v>1.0165350537634408</v>
      </c>
      <c r="F40" s="34">
        <v>1.0172055913978495</v>
      </c>
      <c r="G40" s="34">
        <v>1.0178761290322582</v>
      </c>
      <c r="H40" s="34">
        <v>1.0185466666666667</v>
      </c>
      <c r="I40" s="34">
        <v>1.0192172043010754</v>
      </c>
      <c r="J40" s="34">
        <v>1.019887741935484</v>
      </c>
      <c r="K40" s="34">
        <v>1.0205582795698924</v>
      </c>
      <c r="L40" s="34">
        <v>1.0212288172043011</v>
      </c>
      <c r="M40" s="34">
        <v>1.0218993548387096</v>
      </c>
      <c r="N40" s="34">
        <v>1.0225698924731184</v>
      </c>
      <c r="O40" s="34">
        <v>1.023240430107527</v>
      </c>
      <c r="P40" s="34">
        <v>1.0239109677419356</v>
      </c>
      <c r="Q40" s="34">
        <v>1.024581505376344</v>
      </c>
      <c r="R40" s="34">
        <v>1.0252520430107528</v>
      </c>
      <c r="S40" s="35">
        <v>1.0259225806451613</v>
      </c>
      <c r="T40" s="54">
        <v>1.0058064516129033</v>
      </c>
    </row>
    <row r="41" spans="1:20" ht="15">
      <c r="A41" s="58"/>
      <c r="B41" s="1">
        <v>7</v>
      </c>
      <c r="C41" s="10">
        <v>38586</v>
      </c>
      <c r="D41" s="1" t="s">
        <v>5</v>
      </c>
      <c r="E41" s="32">
        <v>1.0331939784946238</v>
      </c>
      <c r="F41" s="32">
        <v>1.0345427956989248</v>
      </c>
      <c r="G41" s="32">
        <v>1.0358916129032258</v>
      </c>
      <c r="H41" s="32">
        <v>1.037240430107527</v>
      </c>
      <c r="I41" s="32">
        <v>1.0385892473118281</v>
      </c>
      <c r="J41" s="32">
        <v>1.0399380645161291</v>
      </c>
      <c r="K41" s="32">
        <v>1.0412868817204304</v>
      </c>
      <c r="L41" s="32">
        <v>1.0426356989247312</v>
      </c>
      <c r="M41" s="32">
        <v>1.0439845161290324</v>
      </c>
      <c r="N41" s="32">
        <v>1.0453333333333334</v>
      </c>
      <c r="O41" s="32">
        <v>1.0466821505376345</v>
      </c>
      <c r="P41" s="32">
        <v>1.0480309677419357</v>
      </c>
      <c r="Q41" s="32">
        <v>1.0493797849462367</v>
      </c>
      <c r="R41" s="32">
        <v>1.0507286021505378</v>
      </c>
      <c r="S41" s="33">
        <v>1.0520774193548388</v>
      </c>
      <c r="T41" s="55">
        <v>1.0116129032258065</v>
      </c>
    </row>
    <row r="42" spans="1:20" ht="15">
      <c r="A42" s="58" t="s">
        <v>2</v>
      </c>
      <c r="B42" s="3">
        <v>8</v>
      </c>
      <c r="C42" s="9">
        <v>38614</v>
      </c>
      <c r="D42" s="3" t="s">
        <v>4</v>
      </c>
      <c r="E42" s="34">
        <v>1</v>
      </c>
      <c r="F42" s="34">
        <v>1</v>
      </c>
      <c r="G42" s="34">
        <v>1</v>
      </c>
      <c r="H42" s="34">
        <v>1</v>
      </c>
      <c r="I42" s="34">
        <v>1.0006666666666666</v>
      </c>
      <c r="J42" s="34">
        <v>1.0013333333333334</v>
      </c>
      <c r="K42" s="34">
        <v>1.002</v>
      </c>
      <c r="L42" s="34">
        <v>1.0026666666666666</v>
      </c>
      <c r="M42" s="34">
        <v>1.0033333333333334</v>
      </c>
      <c r="N42" s="34">
        <v>1.004</v>
      </c>
      <c r="O42" s="34">
        <v>1.0046666666666666</v>
      </c>
      <c r="P42" s="34">
        <v>1.0053333333333334</v>
      </c>
      <c r="Q42" s="34">
        <v>1.006</v>
      </c>
      <c r="R42" s="34">
        <v>1.0066666666666666</v>
      </c>
      <c r="S42" s="35">
        <v>1.0073333333333334</v>
      </c>
      <c r="T42" s="54">
        <v>1.0058064516129033</v>
      </c>
    </row>
    <row r="43" spans="1:20" ht="15.75" thickBot="1">
      <c r="A43" s="64"/>
      <c r="B43" s="27">
        <v>8</v>
      </c>
      <c r="C43" s="26">
        <v>38614</v>
      </c>
      <c r="D43" s="27" t="s">
        <v>5</v>
      </c>
      <c r="E43" s="38">
        <v>1</v>
      </c>
      <c r="F43" s="38">
        <v>1</v>
      </c>
      <c r="G43" s="38">
        <v>1</v>
      </c>
      <c r="H43" s="38">
        <v>1</v>
      </c>
      <c r="I43" s="38">
        <v>1.0013333333333334</v>
      </c>
      <c r="J43" s="38">
        <v>1.0026666666666666</v>
      </c>
      <c r="K43" s="38">
        <v>1.004</v>
      </c>
      <c r="L43" s="38">
        <v>1.0053333333333334</v>
      </c>
      <c r="M43" s="38">
        <v>1.0066666666666666</v>
      </c>
      <c r="N43" s="38">
        <v>1.008</v>
      </c>
      <c r="O43" s="38">
        <v>1.0093333333333334</v>
      </c>
      <c r="P43" s="38">
        <v>1.0106666666666666</v>
      </c>
      <c r="Q43" s="38">
        <v>1.012</v>
      </c>
      <c r="R43" s="38">
        <v>1.0133333333333334</v>
      </c>
      <c r="S43" s="39">
        <v>1.0146666666666666</v>
      </c>
      <c r="T43" s="56">
        <v>1.0116129032258065</v>
      </c>
    </row>
    <row r="44" spans="1:20" ht="15">
      <c r="A44" s="59" t="s">
        <v>6</v>
      </c>
      <c r="B44" s="25">
        <v>1</v>
      </c>
      <c r="C44" s="24">
        <v>38065</v>
      </c>
      <c r="D44" s="25" t="s">
        <v>4</v>
      </c>
      <c r="E44" s="40">
        <v>1.4570085019552685</v>
      </c>
      <c r="F44" s="40">
        <v>1.4572506908684923</v>
      </c>
      <c r="G44" s="40">
        <v>1.4574928797817164</v>
      </c>
      <c r="H44" s="40">
        <v>1.4577350686949406</v>
      </c>
      <c r="I44" s="40">
        <v>1.4579772576081644</v>
      </c>
      <c r="J44" s="40">
        <v>1.4582194465213885</v>
      </c>
      <c r="K44" s="40">
        <v>1.4584616354346123</v>
      </c>
      <c r="L44" s="40">
        <v>1.4587038243478363</v>
      </c>
      <c r="M44" s="40">
        <v>1.45894601326106</v>
      </c>
      <c r="N44" s="40">
        <v>1.4591882021742841</v>
      </c>
      <c r="O44" s="40">
        <v>1.459430391087508</v>
      </c>
      <c r="P44" s="40">
        <v>1.459672580000732</v>
      </c>
      <c r="Q44" s="40">
        <v>1.4599147689139558</v>
      </c>
      <c r="R44" s="40">
        <v>1.4601569578271798</v>
      </c>
      <c r="S44" s="41">
        <v>1.4603991467404036</v>
      </c>
      <c r="T44" s="50">
        <v>1.4531334793436854</v>
      </c>
    </row>
    <row r="45" spans="1:20" ht="15">
      <c r="A45" s="63"/>
      <c r="B45" s="1">
        <v>1</v>
      </c>
      <c r="C45" s="10">
        <v>38065</v>
      </c>
      <c r="D45" s="1" t="s">
        <v>5</v>
      </c>
      <c r="E45" s="42">
        <v>1.5374108189269153</v>
      </c>
      <c r="F45" s="42">
        <v>1.5376663725869764</v>
      </c>
      <c r="G45" s="42">
        <v>1.5379219262470372</v>
      </c>
      <c r="H45" s="42">
        <v>1.5381774799070986</v>
      </c>
      <c r="I45" s="42">
        <v>1.5384330335671594</v>
      </c>
      <c r="J45" s="42">
        <v>1.5386885872272205</v>
      </c>
      <c r="K45" s="42">
        <v>1.5389441408872815</v>
      </c>
      <c r="L45" s="42">
        <v>1.5391996945473423</v>
      </c>
      <c r="M45" s="42">
        <v>1.5394552482074033</v>
      </c>
      <c r="N45" s="42">
        <v>1.5397108018674643</v>
      </c>
      <c r="O45" s="42">
        <v>1.5399663555275254</v>
      </c>
      <c r="P45" s="42">
        <v>1.5402219091875862</v>
      </c>
      <c r="Q45" s="42">
        <v>1.5404774628476472</v>
      </c>
      <c r="R45" s="42">
        <v>1.5407330165077082</v>
      </c>
      <c r="S45" s="43">
        <v>1.540988570167769</v>
      </c>
      <c r="T45" s="51">
        <v>1.5333219603659396</v>
      </c>
    </row>
    <row r="46" spans="1:20" ht="15">
      <c r="A46" s="58" t="s">
        <v>6</v>
      </c>
      <c r="B46" s="3">
        <v>2</v>
      </c>
      <c r="C46" s="9">
        <v>38128</v>
      </c>
      <c r="D46" s="3" t="s">
        <v>4</v>
      </c>
      <c r="E46" s="44">
        <v>1.4406999174189243</v>
      </c>
      <c r="F46" s="44">
        <v>1.4409393954637082</v>
      </c>
      <c r="G46" s="44">
        <v>1.4411788735084918</v>
      </c>
      <c r="H46" s="44">
        <v>1.441418351553276</v>
      </c>
      <c r="I46" s="44">
        <v>1.4416578295980595</v>
      </c>
      <c r="J46" s="44">
        <v>1.4418973076428432</v>
      </c>
      <c r="K46" s="44">
        <v>1.442136785687627</v>
      </c>
      <c r="L46" s="44">
        <v>1.4423762637324107</v>
      </c>
      <c r="M46" s="44">
        <v>1.4426157417771943</v>
      </c>
      <c r="N46" s="44">
        <v>1.4428552198219782</v>
      </c>
      <c r="O46" s="44">
        <v>1.4430946978667618</v>
      </c>
      <c r="P46" s="44">
        <v>1.4433341759115454</v>
      </c>
      <c r="Q46" s="44">
        <v>1.443573653956329</v>
      </c>
      <c r="R46" s="44">
        <v>1.443813132001113</v>
      </c>
      <c r="S46" s="45">
        <v>1.4440526100458966</v>
      </c>
      <c r="T46" s="52">
        <v>1.4368682687023846</v>
      </c>
    </row>
    <row r="47" spans="1:20" ht="15">
      <c r="A47" s="58"/>
      <c r="B47" s="1">
        <v>2</v>
      </c>
      <c r="C47" s="10">
        <v>38128</v>
      </c>
      <c r="D47" s="1" t="s">
        <v>5</v>
      </c>
      <c r="E47" s="42">
        <v>1.5163927989524981</v>
      </c>
      <c r="F47" s="42">
        <v>1.5166448589257282</v>
      </c>
      <c r="G47" s="42">
        <v>1.5168969188989583</v>
      </c>
      <c r="H47" s="42">
        <v>1.5171489788721888</v>
      </c>
      <c r="I47" s="42">
        <v>1.5174010388454189</v>
      </c>
      <c r="J47" s="42">
        <v>1.517653098818649</v>
      </c>
      <c r="K47" s="42">
        <v>1.517905158791879</v>
      </c>
      <c r="L47" s="42">
        <v>1.5181572187651091</v>
      </c>
      <c r="M47" s="42">
        <v>1.5184092787383392</v>
      </c>
      <c r="N47" s="42">
        <v>1.5186613387115693</v>
      </c>
      <c r="O47" s="42">
        <v>1.5189133986847994</v>
      </c>
      <c r="P47" s="42">
        <v>1.5191654586580297</v>
      </c>
      <c r="Q47" s="42">
        <v>1.5194175186312597</v>
      </c>
      <c r="R47" s="42">
        <v>1.5196695786044898</v>
      </c>
      <c r="S47" s="43">
        <v>1.51992163857772</v>
      </c>
      <c r="T47" s="51">
        <v>1.5123598393808158</v>
      </c>
    </row>
    <row r="48" spans="1:20" ht="12.75" customHeight="1">
      <c r="A48" s="58" t="s">
        <v>6</v>
      </c>
      <c r="B48" s="3">
        <v>3</v>
      </c>
      <c r="C48" s="9">
        <v>38191</v>
      </c>
      <c r="D48" s="3" t="s">
        <v>4</v>
      </c>
      <c r="E48" s="44">
        <v>1.4245715365884475</v>
      </c>
      <c r="F48" s="44">
        <v>1.4248083337188644</v>
      </c>
      <c r="G48" s="44">
        <v>1.4250451308492815</v>
      </c>
      <c r="H48" s="44">
        <v>1.4252819279796987</v>
      </c>
      <c r="I48" s="44">
        <v>1.4255187251101156</v>
      </c>
      <c r="J48" s="44">
        <v>1.4257555222405325</v>
      </c>
      <c r="K48" s="44">
        <v>1.4259923193709494</v>
      </c>
      <c r="L48" s="44">
        <v>1.4262291165013665</v>
      </c>
      <c r="M48" s="44">
        <v>1.4264659136317834</v>
      </c>
      <c r="N48" s="44">
        <v>1.4267027107622003</v>
      </c>
      <c r="O48" s="44">
        <v>1.4269395078926173</v>
      </c>
      <c r="P48" s="44">
        <v>1.4271763050230342</v>
      </c>
      <c r="Q48" s="44">
        <v>1.427413102153451</v>
      </c>
      <c r="R48" s="44">
        <v>1.427649899283868</v>
      </c>
      <c r="S48" s="45">
        <v>1.427886696414285</v>
      </c>
      <c r="T48" s="52">
        <v>1.4207827825017765</v>
      </c>
    </row>
    <row r="49" spans="1:20" ht="15">
      <c r="A49" s="58"/>
      <c r="B49" s="1">
        <v>3</v>
      </c>
      <c r="C49" s="10">
        <v>38191</v>
      </c>
      <c r="D49" s="1" t="s">
        <v>5</v>
      </c>
      <c r="E49" s="42">
        <v>1.49564054878403</v>
      </c>
      <c r="F49" s="42">
        <v>1.4958891592475911</v>
      </c>
      <c r="G49" s="42">
        <v>1.4961377697111524</v>
      </c>
      <c r="H49" s="42">
        <v>1.4963863801747137</v>
      </c>
      <c r="I49" s="42">
        <v>1.496634990638275</v>
      </c>
      <c r="J49" s="42">
        <v>1.496883601101836</v>
      </c>
      <c r="K49" s="42">
        <v>1.4971322115653973</v>
      </c>
      <c r="L49" s="42">
        <v>1.4973808220289584</v>
      </c>
      <c r="M49" s="42">
        <v>1.4976294324925195</v>
      </c>
      <c r="N49" s="42">
        <v>1.4978780429560807</v>
      </c>
      <c r="O49" s="42">
        <v>1.4981266534196418</v>
      </c>
      <c r="P49" s="42">
        <v>1.498375263883203</v>
      </c>
      <c r="Q49" s="42">
        <v>1.4986238743467641</v>
      </c>
      <c r="R49" s="42">
        <v>1.4988724848103252</v>
      </c>
      <c r="S49" s="43">
        <v>1.4991210952738865</v>
      </c>
      <c r="T49" s="51">
        <v>1.4916627813670513</v>
      </c>
    </row>
    <row r="50" spans="1:20" ht="12.75" customHeight="1">
      <c r="A50" s="58" t="s">
        <v>6</v>
      </c>
      <c r="B50" s="3">
        <v>4</v>
      </c>
      <c r="C50" s="9">
        <v>38254</v>
      </c>
      <c r="D50" s="3" t="s">
        <v>4</v>
      </c>
      <c r="E50" s="44">
        <v>1.408802445623156</v>
      </c>
      <c r="F50" s="44">
        <v>1.4090366215615908</v>
      </c>
      <c r="G50" s="44">
        <v>1.4092707975000254</v>
      </c>
      <c r="H50" s="44">
        <v>1.4095049734384604</v>
      </c>
      <c r="I50" s="44">
        <v>1.4097391493768952</v>
      </c>
      <c r="J50" s="44">
        <v>1.4099733253153297</v>
      </c>
      <c r="K50" s="44">
        <v>1.4102075012537645</v>
      </c>
      <c r="L50" s="44">
        <v>1.410441677192199</v>
      </c>
      <c r="M50" s="44">
        <v>1.4106758531306338</v>
      </c>
      <c r="N50" s="44">
        <v>1.4109100290690684</v>
      </c>
      <c r="O50" s="44">
        <v>1.4111442050075031</v>
      </c>
      <c r="P50" s="44">
        <v>1.4113783809459377</v>
      </c>
      <c r="Q50" s="44">
        <v>1.4116125568843725</v>
      </c>
      <c r="R50" s="44">
        <v>1.411846732822807</v>
      </c>
      <c r="S50" s="45">
        <v>1.4120809087612418</v>
      </c>
      <c r="T50" s="52">
        <v>1.4050556306082012</v>
      </c>
    </row>
    <row r="51" spans="1:20" ht="15">
      <c r="A51" s="58"/>
      <c r="B51" s="1">
        <v>4</v>
      </c>
      <c r="C51" s="10">
        <v>38254</v>
      </c>
      <c r="D51" s="1" t="s">
        <v>5</v>
      </c>
      <c r="E51" s="42">
        <v>1.475715334220834</v>
      </c>
      <c r="F51" s="42">
        <v>1.4759606326474</v>
      </c>
      <c r="G51" s="42">
        <v>1.476205931073966</v>
      </c>
      <c r="H51" s="42">
        <v>1.476451229500532</v>
      </c>
      <c r="I51" s="42">
        <v>1.476696527927098</v>
      </c>
      <c r="J51" s="42">
        <v>1.476941826353664</v>
      </c>
      <c r="K51" s="42">
        <v>1.47718712478023</v>
      </c>
      <c r="L51" s="42">
        <v>1.477432423206796</v>
      </c>
      <c r="M51" s="42">
        <v>1.4776777216333619</v>
      </c>
      <c r="N51" s="42">
        <v>1.4779230200599278</v>
      </c>
      <c r="O51" s="42">
        <v>1.4781683184864938</v>
      </c>
      <c r="P51" s="42">
        <v>1.4784136169130597</v>
      </c>
      <c r="Q51" s="42">
        <v>1.4786589153396257</v>
      </c>
      <c r="R51" s="42">
        <v>1.4789042137661916</v>
      </c>
      <c r="S51" s="43">
        <v>1.4791495121927576</v>
      </c>
      <c r="T51" s="51">
        <v>1.471790559395779</v>
      </c>
    </row>
    <row r="52" spans="1:20" ht="15">
      <c r="A52" s="58" t="s">
        <v>6</v>
      </c>
      <c r="B52" s="3">
        <v>5</v>
      </c>
      <c r="C52" s="9">
        <v>38310</v>
      </c>
      <c r="D52" s="3" t="s">
        <v>4</v>
      </c>
      <c r="E52" s="34">
        <v>1.3994502557653612</v>
      </c>
      <c r="F52" s="34">
        <v>1.3996828771509604</v>
      </c>
      <c r="G52" s="34">
        <v>1.3999154985365596</v>
      </c>
      <c r="H52" s="34">
        <v>1.4001481199221593</v>
      </c>
      <c r="I52" s="34">
        <v>1.4003807413077585</v>
      </c>
      <c r="J52" s="34">
        <v>1.400613362693358</v>
      </c>
      <c r="K52" s="34">
        <v>1.400845984078957</v>
      </c>
      <c r="L52" s="34">
        <v>1.4010786054645563</v>
      </c>
      <c r="M52" s="34">
        <v>1.4013112268501557</v>
      </c>
      <c r="N52" s="34">
        <v>1.401543848235755</v>
      </c>
      <c r="O52" s="34">
        <v>1.4017764696213542</v>
      </c>
      <c r="P52" s="34">
        <v>1.4020090910069534</v>
      </c>
      <c r="Q52" s="34">
        <v>1.4022417123925528</v>
      </c>
      <c r="R52" s="34">
        <v>1.402474333778152</v>
      </c>
      <c r="S52" s="35">
        <v>1.4027069551637512</v>
      </c>
      <c r="T52" s="54">
        <v>1.3957283135957723</v>
      </c>
    </row>
    <row r="53" spans="1:20" ht="15">
      <c r="A53" s="58"/>
      <c r="B53" s="1">
        <v>5</v>
      </c>
      <c r="C53" s="10">
        <v>38310</v>
      </c>
      <c r="D53" s="1" t="s">
        <v>5</v>
      </c>
      <c r="E53" s="32">
        <v>1.475505558332747</v>
      </c>
      <c r="F53" s="32">
        <v>1.4757508218896507</v>
      </c>
      <c r="G53" s="32">
        <v>1.4759960854465544</v>
      </c>
      <c r="H53" s="32">
        <v>1.4762413490034583</v>
      </c>
      <c r="I53" s="32">
        <v>1.476486612560362</v>
      </c>
      <c r="J53" s="32">
        <v>1.4767318761172656</v>
      </c>
      <c r="K53" s="32">
        <v>1.4769771396741693</v>
      </c>
      <c r="L53" s="32">
        <v>1.477222403231073</v>
      </c>
      <c r="M53" s="32">
        <v>1.4774676667879767</v>
      </c>
      <c r="N53" s="32">
        <v>1.4777129303448804</v>
      </c>
      <c r="O53" s="32">
        <v>1.477958193901784</v>
      </c>
      <c r="P53" s="32">
        <v>1.4782034574586878</v>
      </c>
      <c r="Q53" s="32">
        <v>1.4784487210155914</v>
      </c>
      <c r="R53" s="32">
        <v>1.4786939845724951</v>
      </c>
      <c r="S53" s="33">
        <v>1.4789392481293988</v>
      </c>
      <c r="T53" s="55">
        <v>1.4715813414222874</v>
      </c>
    </row>
    <row r="54" spans="1:20" ht="15">
      <c r="A54" s="58" t="s">
        <v>6</v>
      </c>
      <c r="B54" s="3">
        <v>6</v>
      </c>
      <c r="C54" s="9">
        <v>38373</v>
      </c>
      <c r="D54" s="3" t="s">
        <v>4</v>
      </c>
      <c r="E54" s="34">
        <v>1.3843472337659566</v>
      </c>
      <c r="F54" s="34">
        <v>1.3845773446758245</v>
      </c>
      <c r="G54" s="34">
        <v>1.3848074555856926</v>
      </c>
      <c r="H54" s="34">
        <v>1.3850375664955608</v>
      </c>
      <c r="I54" s="34">
        <v>1.3852676774054289</v>
      </c>
      <c r="J54" s="34">
        <v>1.3854977883152968</v>
      </c>
      <c r="K54" s="34">
        <v>1.3857278992251647</v>
      </c>
      <c r="L54" s="34">
        <v>1.3859580101350328</v>
      </c>
      <c r="M54" s="34">
        <v>1.3861881210449007</v>
      </c>
      <c r="N54" s="34">
        <v>1.3864182319547687</v>
      </c>
      <c r="O54" s="34">
        <v>1.3866483428646368</v>
      </c>
      <c r="P54" s="34">
        <v>1.3868784537745047</v>
      </c>
      <c r="Q54" s="34">
        <v>1.3871085646843728</v>
      </c>
      <c r="R54" s="34">
        <v>1.3873386755942407</v>
      </c>
      <c r="S54" s="35">
        <v>1.3875687865041086</v>
      </c>
      <c r="T54" s="54">
        <v>1.3806654592080685</v>
      </c>
    </row>
    <row r="55" spans="1:20" ht="15">
      <c r="A55" s="58"/>
      <c r="B55" s="1">
        <v>6</v>
      </c>
      <c r="C55" s="10">
        <v>38373</v>
      </c>
      <c r="D55" s="1" t="s">
        <v>5</v>
      </c>
      <c r="E55" s="32">
        <v>1.4570794036646708</v>
      </c>
      <c r="F55" s="32">
        <v>1.4573216043634183</v>
      </c>
      <c r="G55" s="32">
        <v>1.4575638050621655</v>
      </c>
      <c r="H55" s="32">
        <v>1.4578060057609135</v>
      </c>
      <c r="I55" s="32">
        <v>1.4580482064596607</v>
      </c>
      <c r="J55" s="32">
        <v>1.4582904071584082</v>
      </c>
      <c r="K55" s="32">
        <v>1.4585326078571557</v>
      </c>
      <c r="L55" s="32">
        <v>1.4587748085559031</v>
      </c>
      <c r="M55" s="32">
        <v>1.4590170092546506</v>
      </c>
      <c r="N55" s="32">
        <v>1.4592592099533979</v>
      </c>
      <c r="O55" s="32">
        <v>1.4595014106521453</v>
      </c>
      <c r="P55" s="32">
        <v>1.4597436113508928</v>
      </c>
      <c r="Q55" s="32">
        <v>1.4599858120496403</v>
      </c>
      <c r="R55" s="32">
        <v>1.4602280127483875</v>
      </c>
      <c r="S55" s="33">
        <v>1.460470213447135</v>
      </c>
      <c r="T55" s="55">
        <v>1.4532041924847117</v>
      </c>
    </row>
    <row r="56" spans="1:20" ht="15">
      <c r="A56" s="58" t="s">
        <v>6</v>
      </c>
      <c r="B56" s="3">
        <v>1</v>
      </c>
      <c r="C56" s="9">
        <v>38440</v>
      </c>
      <c r="D56" s="3" t="s">
        <v>4</v>
      </c>
      <c r="E56" s="34">
        <v>1.330648500396561</v>
      </c>
      <c r="F56" s="34">
        <v>1.33322727656012</v>
      </c>
      <c r="G56" s="34">
        <v>1.3358060527236795</v>
      </c>
      <c r="H56" s="34">
        <v>1.3383848288872386</v>
      </c>
      <c r="I56" s="34">
        <v>1.3409636050507978</v>
      </c>
      <c r="J56" s="34">
        <v>1.343542381214357</v>
      </c>
      <c r="K56" s="34">
        <v>1.3461211573779164</v>
      </c>
      <c r="L56" s="34">
        <v>1.3486999335414755</v>
      </c>
      <c r="M56" s="34">
        <v>1.3512787097050347</v>
      </c>
      <c r="N56" s="34">
        <v>1.3538574858685941</v>
      </c>
      <c r="O56" s="34">
        <v>1.3564362620321533</v>
      </c>
      <c r="P56" s="34">
        <v>1.3590150381957125</v>
      </c>
      <c r="Q56" s="34">
        <v>1.3615938143592716</v>
      </c>
      <c r="R56" s="34">
        <v>1.364172590522831</v>
      </c>
      <c r="S56" s="35">
        <v>1.3667513666863902</v>
      </c>
      <c r="T56" s="54">
        <v>1.2414161380645163</v>
      </c>
    </row>
    <row r="57" spans="1:20" ht="15">
      <c r="A57" s="58"/>
      <c r="B57" s="1">
        <v>1</v>
      </c>
      <c r="C57" s="10">
        <v>38440</v>
      </c>
      <c r="D57" s="1" t="s">
        <v>5</v>
      </c>
      <c r="E57" s="32">
        <v>1.3863947914228774</v>
      </c>
      <c r="F57" s="32">
        <v>1.3890816030341622</v>
      </c>
      <c r="G57" s="32">
        <v>1.3917684146454468</v>
      </c>
      <c r="H57" s="32">
        <v>1.3944552262567314</v>
      </c>
      <c r="I57" s="32">
        <v>1.397142037868016</v>
      </c>
      <c r="J57" s="32">
        <v>1.3998288494793008</v>
      </c>
      <c r="K57" s="32">
        <v>1.4025156610905853</v>
      </c>
      <c r="L57" s="32">
        <v>1.40520247270187</v>
      </c>
      <c r="M57" s="32">
        <v>1.4078892843131545</v>
      </c>
      <c r="N57" s="32">
        <v>1.4105760959244393</v>
      </c>
      <c r="O57" s="32">
        <v>1.413262907535724</v>
      </c>
      <c r="P57" s="32">
        <v>1.4159497191470085</v>
      </c>
      <c r="Q57" s="32">
        <v>1.418636530758293</v>
      </c>
      <c r="R57" s="32">
        <v>1.421323342369578</v>
      </c>
      <c r="S57" s="33">
        <v>1.4240101539808625</v>
      </c>
      <c r="T57" s="55">
        <v>1.343405805642323</v>
      </c>
    </row>
    <row r="58" spans="1:20" ht="15">
      <c r="A58" s="58" t="s">
        <v>6</v>
      </c>
      <c r="B58" s="3">
        <v>2</v>
      </c>
      <c r="C58" s="9">
        <v>38492</v>
      </c>
      <c r="D58" s="3" t="s">
        <v>4</v>
      </c>
      <c r="E58" s="34">
        <v>1.162731495483871</v>
      </c>
      <c r="F58" s="34">
        <v>1.1646190466129032</v>
      </c>
      <c r="G58" s="34">
        <v>1.1665065977419355</v>
      </c>
      <c r="H58" s="34">
        <v>1.168394148870968</v>
      </c>
      <c r="I58" s="34">
        <v>1.1702817</v>
      </c>
      <c r="J58" s="34">
        <v>1.1721692511290323</v>
      </c>
      <c r="K58" s="34">
        <v>1.1740568022580644</v>
      </c>
      <c r="L58" s="34">
        <v>1.1759443533870968</v>
      </c>
      <c r="M58" s="34">
        <v>1.1778319045161292</v>
      </c>
      <c r="N58" s="34">
        <v>1.1797194556451613</v>
      </c>
      <c r="O58" s="34">
        <v>1.1816070067741937</v>
      </c>
      <c r="P58" s="34">
        <v>1.1834945579032257</v>
      </c>
      <c r="Q58" s="34">
        <v>1.185382109032258</v>
      </c>
      <c r="R58" s="34">
        <v>1.1872696601612904</v>
      </c>
      <c r="S58" s="35">
        <v>1.1891572112903226</v>
      </c>
      <c r="T58" s="54">
        <v>1.1110613883870968</v>
      </c>
    </row>
    <row r="59" spans="1:20" ht="15">
      <c r="A59" s="58"/>
      <c r="B59" s="1">
        <v>2</v>
      </c>
      <c r="C59" s="10">
        <v>38492</v>
      </c>
      <c r="D59" s="1" t="s">
        <v>5</v>
      </c>
      <c r="E59" s="32">
        <v>1.2095812016129033</v>
      </c>
      <c r="F59" s="32">
        <v>1.2115448074596775</v>
      </c>
      <c r="G59" s="32">
        <v>1.2135084133064518</v>
      </c>
      <c r="H59" s="32">
        <v>1.215472019153226</v>
      </c>
      <c r="I59" s="32">
        <v>1.2174356250000002</v>
      </c>
      <c r="J59" s="32">
        <v>1.2193992308467743</v>
      </c>
      <c r="K59" s="32">
        <v>1.2213628366935485</v>
      </c>
      <c r="L59" s="32">
        <v>1.2233264425403227</v>
      </c>
      <c r="M59" s="32">
        <v>1.225290048387097</v>
      </c>
      <c r="N59" s="32">
        <v>1.2272536542338712</v>
      </c>
      <c r="O59" s="32">
        <v>1.2292172600806455</v>
      </c>
      <c r="P59" s="32">
        <v>1.2311808659274195</v>
      </c>
      <c r="Q59" s="32">
        <v>1.2331444717741937</v>
      </c>
      <c r="R59" s="32">
        <v>1.235108077620968</v>
      </c>
      <c r="S59" s="33">
        <v>1.2370716834677422</v>
      </c>
      <c r="T59" s="55">
        <v>1.1781635080645163</v>
      </c>
    </row>
    <row r="60" spans="1:20" ht="15">
      <c r="A60" s="58" t="s">
        <v>6</v>
      </c>
      <c r="B60" s="3">
        <v>3</v>
      </c>
      <c r="C60" s="9">
        <v>38554</v>
      </c>
      <c r="D60" s="3" t="s">
        <v>4</v>
      </c>
      <c r="E60" s="34">
        <v>1.0484810322580644</v>
      </c>
      <c r="F60" s="34">
        <v>1.0498498064516126</v>
      </c>
      <c r="G60" s="34">
        <v>1.0512185806451613</v>
      </c>
      <c r="H60" s="34">
        <v>1.0525873548387097</v>
      </c>
      <c r="I60" s="34">
        <v>1.0539561290322579</v>
      </c>
      <c r="J60" s="34">
        <v>1.0553249032258063</v>
      </c>
      <c r="K60" s="34">
        <v>1.056693677419355</v>
      </c>
      <c r="L60" s="34">
        <v>1.0580624516129031</v>
      </c>
      <c r="M60" s="34">
        <v>1.0594312258064515</v>
      </c>
      <c r="N60" s="34">
        <v>1.0608</v>
      </c>
      <c r="O60" s="34">
        <v>1.0621687741935482</v>
      </c>
      <c r="P60" s="34">
        <v>1.0635375483870968</v>
      </c>
      <c r="Q60" s="34">
        <v>1.064906322580645</v>
      </c>
      <c r="R60" s="34">
        <v>1.0662750967741934</v>
      </c>
      <c r="S60" s="35">
        <v>1.0676438709677418</v>
      </c>
      <c r="T60" s="54">
        <v>1.0265806451612902</v>
      </c>
    </row>
    <row r="61" spans="1:20" ht="15">
      <c r="A61" s="58"/>
      <c r="B61" s="1">
        <v>3</v>
      </c>
      <c r="C61" s="10">
        <v>38554</v>
      </c>
      <c r="D61" s="1" t="s">
        <v>5</v>
      </c>
      <c r="E61" s="32">
        <v>1.075892301075269</v>
      </c>
      <c r="F61" s="32">
        <v>1.0772968602150539</v>
      </c>
      <c r="G61" s="32">
        <v>1.078701419354839</v>
      </c>
      <c r="H61" s="32">
        <v>1.0801059784946239</v>
      </c>
      <c r="I61" s="32">
        <v>1.0815105376344087</v>
      </c>
      <c r="J61" s="32">
        <v>1.0829150967741938</v>
      </c>
      <c r="K61" s="32">
        <v>1.0843196559139787</v>
      </c>
      <c r="L61" s="32">
        <v>1.0857242150537636</v>
      </c>
      <c r="M61" s="32">
        <v>1.0871287741935487</v>
      </c>
      <c r="N61" s="32">
        <v>1.0885333333333336</v>
      </c>
      <c r="O61" s="32">
        <v>1.0899378924731185</v>
      </c>
      <c r="P61" s="32">
        <v>1.0913424516129036</v>
      </c>
      <c r="Q61" s="32">
        <v>1.0927470107526882</v>
      </c>
      <c r="R61" s="32">
        <v>1.0941515698924733</v>
      </c>
      <c r="S61" s="33">
        <v>1.0955561290322582</v>
      </c>
      <c r="T61" s="55">
        <v>1.0534193548387099</v>
      </c>
    </row>
    <row r="62" spans="1:20" ht="15" customHeight="1">
      <c r="A62" s="58" t="s">
        <v>6</v>
      </c>
      <c r="B62" s="3">
        <v>4</v>
      </c>
      <c r="C62" s="9">
        <v>38616</v>
      </c>
      <c r="D62" s="3" t="s">
        <v>4</v>
      </c>
      <c r="E62" s="34">
        <v>1</v>
      </c>
      <c r="F62" s="34">
        <v>1</v>
      </c>
      <c r="G62" s="34">
        <v>1</v>
      </c>
      <c r="H62" s="34">
        <v>1</v>
      </c>
      <c r="I62" s="34">
        <v>1</v>
      </c>
      <c r="J62" s="34">
        <v>1</v>
      </c>
      <c r="K62" s="34">
        <v>1.0006666666666666</v>
      </c>
      <c r="L62" s="34">
        <v>1.0013333333333334</v>
      </c>
      <c r="M62" s="34">
        <v>1.002</v>
      </c>
      <c r="N62" s="34">
        <v>1.0026666666666666</v>
      </c>
      <c r="O62" s="34">
        <v>1.0033333333333334</v>
      </c>
      <c r="P62" s="34">
        <v>1.004</v>
      </c>
      <c r="Q62" s="34">
        <v>1.0046666666666666</v>
      </c>
      <c r="R62" s="34">
        <v>1.0053333333333334</v>
      </c>
      <c r="S62" s="35">
        <v>1.006</v>
      </c>
      <c r="T62" s="54">
        <v>1.0265806451612902</v>
      </c>
    </row>
    <row r="63" spans="1:20" ht="15.75" thickBot="1">
      <c r="A63" s="64"/>
      <c r="B63" s="27">
        <v>4</v>
      </c>
      <c r="C63" s="26">
        <v>38616</v>
      </c>
      <c r="D63" s="27" t="s">
        <v>5</v>
      </c>
      <c r="E63" s="38">
        <v>1</v>
      </c>
      <c r="F63" s="38">
        <v>1</v>
      </c>
      <c r="G63" s="38">
        <v>1</v>
      </c>
      <c r="H63" s="38">
        <v>1</v>
      </c>
      <c r="I63" s="38">
        <v>1</v>
      </c>
      <c r="J63" s="38">
        <v>1</v>
      </c>
      <c r="K63" s="38">
        <v>1.0013333333333334</v>
      </c>
      <c r="L63" s="38">
        <v>1.0026666666666666</v>
      </c>
      <c r="M63" s="38">
        <v>1.004</v>
      </c>
      <c r="N63" s="38">
        <v>1.0053333333333334</v>
      </c>
      <c r="O63" s="38">
        <v>1.0066666666666666</v>
      </c>
      <c r="P63" s="38">
        <v>1.008</v>
      </c>
      <c r="Q63" s="38">
        <v>1.0093333333333334</v>
      </c>
      <c r="R63" s="38">
        <v>1.0106666666666666</v>
      </c>
      <c r="S63" s="39">
        <v>1.012</v>
      </c>
      <c r="T63" s="56">
        <v>1.0534193548387099</v>
      </c>
    </row>
    <row r="64" spans="1:20" ht="13.5" customHeight="1">
      <c r="A64" s="61" t="s">
        <v>7</v>
      </c>
      <c r="B64" s="25">
        <v>1</v>
      </c>
      <c r="C64" s="24">
        <v>38036</v>
      </c>
      <c r="D64" s="25" t="s">
        <v>4</v>
      </c>
      <c r="E64" s="40">
        <v>1.463065164521345</v>
      </c>
      <c r="F64" s="40">
        <v>1.4633083601936392</v>
      </c>
      <c r="G64" s="40">
        <v>1.4635515558659333</v>
      </c>
      <c r="H64" s="40">
        <v>1.4637947515382277</v>
      </c>
      <c r="I64" s="40">
        <v>1.4640379472105218</v>
      </c>
      <c r="J64" s="40">
        <v>1.4642811428828157</v>
      </c>
      <c r="K64" s="40">
        <v>1.4645243385551099</v>
      </c>
      <c r="L64" s="40">
        <v>1.464767534227404</v>
      </c>
      <c r="M64" s="40">
        <v>1.4650107298996982</v>
      </c>
      <c r="N64" s="40">
        <v>1.465253925571992</v>
      </c>
      <c r="O64" s="40">
        <v>1.4654971212442862</v>
      </c>
      <c r="P64" s="40">
        <v>1.4657403169165804</v>
      </c>
      <c r="Q64" s="40">
        <v>1.4659835125888743</v>
      </c>
      <c r="R64" s="40">
        <v>1.4662267082611684</v>
      </c>
      <c r="S64" s="41">
        <v>1.4664699039334625</v>
      </c>
      <c r="T64" s="50">
        <v>1.45917403376464</v>
      </c>
    </row>
    <row r="65" spans="1:20" ht="15">
      <c r="A65" s="58"/>
      <c r="B65" s="1">
        <v>1</v>
      </c>
      <c r="C65" s="10">
        <v>38036</v>
      </c>
      <c r="D65" s="1" t="s">
        <v>5</v>
      </c>
      <c r="E65" s="42">
        <v>1.5412682179029589</v>
      </c>
      <c r="F65" s="42">
        <v>1.5415244127530092</v>
      </c>
      <c r="G65" s="42">
        <v>1.5417806076030596</v>
      </c>
      <c r="H65" s="42">
        <v>1.5420368024531101</v>
      </c>
      <c r="I65" s="42">
        <v>1.5422929973031605</v>
      </c>
      <c r="J65" s="42">
        <v>1.5425491921532108</v>
      </c>
      <c r="K65" s="42">
        <v>1.5428053870032612</v>
      </c>
      <c r="L65" s="42">
        <v>1.5430615818533115</v>
      </c>
      <c r="M65" s="42">
        <v>1.543317776703362</v>
      </c>
      <c r="N65" s="42">
        <v>1.5435739715534122</v>
      </c>
      <c r="O65" s="42">
        <v>1.5438301664034626</v>
      </c>
      <c r="P65" s="42">
        <v>1.544086361253513</v>
      </c>
      <c r="Q65" s="42">
        <v>1.5443425561035633</v>
      </c>
      <c r="R65" s="42">
        <v>1.5445987509536134</v>
      </c>
      <c r="S65" s="43">
        <v>1.5448549458036638</v>
      </c>
      <c r="T65" s="51">
        <v>1.5371691003021537</v>
      </c>
    </row>
    <row r="66" spans="1:20" ht="15">
      <c r="A66" s="58" t="s">
        <v>7</v>
      </c>
      <c r="B66" s="3">
        <v>2</v>
      </c>
      <c r="C66" s="9">
        <v>38152</v>
      </c>
      <c r="D66" s="3" t="s">
        <v>4</v>
      </c>
      <c r="E66" s="44">
        <v>1.4395359382365902</v>
      </c>
      <c r="F66" s="44">
        <v>1.4397752228007918</v>
      </c>
      <c r="G66" s="44">
        <v>1.4400145073649933</v>
      </c>
      <c r="H66" s="44">
        <v>1.4402537919291951</v>
      </c>
      <c r="I66" s="44">
        <v>1.4404930764933968</v>
      </c>
      <c r="J66" s="44">
        <v>1.4407323610575982</v>
      </c>
      <c r="K66" s="44">
        <v>1.4409716456217998</v>
      </c>
      <c r="L66" s="44">
        <v>1.4412109301860012</v>
      </c>
      <c r="M66" s="44">
        <v>1.4414502147502029</v>
      </c>
      <c r="N66" s="44">
        <v>1.4416894993144043</v>
      </c>
      <c r="O66" s="44">
        <v>1.441928783878606</v>
      </c>
      <c r="P66" s="44">
        <v>1.4421680684428075</v>
      </c>
      <c r="Q66" s="44">
        <v>1.442407353007009</v>
      </c>
      <c r="R66" s="44">
        <v>1.4426466375712106</v>
      </c>
      <c r="S66" s="45">
        <v>1.442885922135412</v>
      </c>
      <c r="T66" s="52">
        <v>1.4357073852093654</v>
      </c>
    </row>
    <row r="67" spans="1:20" ht="15">
      <c r="A67" s="58"/>
      <c r="B67" s="1">
        <v>2</v>
      </c>
      <c r="C67" s="10">
        <v>38152</v>
      </c>
      <c r="D67" s="1" t="s">
        <v>5</v>
      </c>
      <c r="E67" s="42">
        <v>1.5275659180076933</v>
      </c>
      <c r="F67" s="42">
        <v>1.527819835214809</v>
      </c>
      <c r="G67" s="42">
        <v>1.5280737524219243</v>
      </c>
      <c r="H67" s="42">
        <v>1.5283276696290404</v>
      </c>
      <c r="I67" s="42">
        <v>1.528581586836156</v>
      </c>
      <c r="J67" s="42">
        <v>1.5288355040432715</v>
      </c>
      <c r="K67" s="42">
        <v>1.5290894212503872</v>
      </c>
      <c r="L67" s="42">
        <v>1.5293433384575028</v>
      </c>
      <c r="M67" s="42">
        <v>1.5295972556646185</v>
      </c>
      <c r="N67" s="42">
        <v>1.529851172871734</v>
      </c>
      <c r="O67" s="42">
        <v>1.5301050900788498</v>
      </c>
      <c r="P67" s="42">
        <v>1.5303590072859652</v>
      </c>
      <c r="Q67" s="42">
        <v>1.5306129244930808</v>
      </c>
      <c r="R67" s="42">
        <v>1.5308668417001965</v>
      </c>
      <c r="S67" s="43">
        <v>1.5311207589073121</v>
      </c>
      <c r="T67" s="51">
        <v>1.523503242693843</v>
      </c>
    </row>
    <row r="68" spans="1:20" ht="15">
      <c r="A68" s="58" t="s">
        <v>7</v>
      </c>
      <c r="B68" s="3">
        <v>3</v>
      </c>
      <c r="C68" s="9">
        <v>38216</v>
      </c>
      <c r="D68" s="3" t="s">
        <v>4</v>
      </c>
      <c r="E68" s="44">
        <v>1.4229429765321864</v>
      </c>
      <c r="F68" s="44">
        <v>1.4231795029578067</v>
      </c>
      <c r="G68" s="44">
        <v>1.423416029383427</v>
      </c>
      <c r="H68" s="44">
        <v>1.4236525558090476</v>
      </c>
      <c r="I68" s="44">
        <v>1.4238890822346681</v>
      </c>
      <c r="J68" s="44">
        <v>1.4241256086602885</v>
      </c>
      <c r="K68" s="44">
        <v>1.4243621350859088</v>
      </c>
      <c r="L68" s="44">
        <v>1.4245986615115291</v>
      </c>
      <c r="M68" s="44">
        <v>1.4248351879371495</v>
      </c>
      <c r="N68" s="44">
        <v>1.4250717143627698</v>
      </c>
      <c r="O68" s="44">
        <v>1.4253082407883901</v>
      </c>
      <c r="P68" s="44">
        <v>1.4255447672140105</v>
      </c>
      <c r="Q68" s="44">
        <v>1.4257812936396308</v>
      </c>
      <c r="R68" s="44">
        <v>1.4260178200652511</v>
      </c>
      <c r="S68" s="45">
        <v>1.4262543464908715</v>
      </c>
      <c r="T68" s="52">
        <v>1.4191585537222604</v>
      </c>
    </row>
    <row r="69" spans="1:20" ht="15">
      <c r="A69" s="58"/>
      <c r="B69" s="1">
        <v>3</v>
      </c>
      <c r="C69" s="10">
        <v>38216</v>
      </c>
      <c r="D69" s="1" t="s">
        <v>5</v>
      </c>
      <c r="E69" s="42">
        <v>1.5052183514853787</v>
      </c>
      <c r="F69" s="42">
        <v>1.50546855400391</v>
      </c>
      <c r="G69" s="42">
        <v>1.5057187565224417</v>
      </c>
      <c r="H69" s="42">
        <v>1.5059689590409735</v>
      </c>
      <c r="I69" s="42">
        <v>1.5062191615595049</v>
      </c>
      <c r="J69" s="42">
        <v>1.5064693640780364</v>
      </c>
      <c r="K69" s="42">
        <v>1.5067195665965678</v>
      </c>
      <c r="L69" s="42">
        <v>1.5069697691150992</v>
      </c>
      <c r="M69" s="42">
        <v>1.5072199716336308</v>
      </c>
      <c r="N69" s="42">
        <v>1.5074701741521621</v>
      </c>
      <c r="O69" s="42">
        <v>1.5077203766706937</v>
      </c>
      <c r="P69" s="42">
        <v>1.507970579189225</v>
      </c>
      <c r="Q69" s="42">
        <v>1.5082207817077564</v>
      </c>
      <c r="R69" s="42">
        <v>1.508470984226288</v>
      </c>
      <c r="S69" s="43">
        <v>1.5087211867448194</v>
      </c>
      <c r="T69" s="51">
        <v>1.5012151111888752</v>
      </c>
    </row>
    <row r="70" spans="1:20" ht="15">
      <c r="A70" s="58" t="s">
        <v>7</v>
      </c>
      <c r="B70" s="3">
        <v>4</v>
      </c>
      <c r="C70" s="9">
        <v>38272</v>
      </c>
      <c r="D70" s="3" t="s">
        <v>4</v>
      </c>
      <c r="E70" s="44">
        <v>1.4133234592892954</v>
      </c>
      <c r="F70" s="44">
        <v>1.4135583867260124</v>
      </c>
      <c r="G70" s="44">
        <v>1.4137933141627292</v>
      </c>
      <c r="H70" s="44">
        <v>1.4140282415994465</v>
      </c>
      <c r="I70" s="44">
        <v>1.4142631690361636</v>
      </c>
      <c r="J70" s="44">
        <v>1.4144980964728804</v>
      </c>
      <c r="K70" s="44">
        <v>1.4147330239095974</v>
      </c>
      <c r="L70" s="44">
        <v>1.4149679513463143</v>
      </c>
      <c r="M70" s="44">
        <v>1.4152028787830313</v>
      </c>
      <c r="N70" s="44">
        <v>1.4154378062197481</v>
      </c>
      <c r="O70" s="44">
        <v>1.4156727336564652</v>
      </c>
      <c r="P70" s="44">
        <v>1.415907661093182</v>
      </c>
      <c r="Q70" s="44">
        <v>1.416142588529899</v>
      </c>
      <c r="R70" s="44">
        <v>1.4163775159666159</v>
      </c>
      <c r="S70" s="45">
        <v>1.416612443403333</v>
      </c>
      <c r="T70" s="52">
        <v>1.4095646203018242</v>
      </c>
    </row>
    <row r="71" spans="1:20" ht="15">
      <c r="A71" s="58"/>
      <c r="B71" s="1">
        <v>4</v>
      </c>
      <c r="C71" s="10">
        <v>38272</v>
      </c>
      <c r="D71" s="1" t="s">
        <v>5</v>
      </c>
      <c r="E71" s="42">
        <v>1.5043198784179832</v>
      </c>
      <c r="F71" s="42">
        <v>1.5045699315892629</v>
      </c>
      <c r="G71" s="42">
        <v>1.5048199847605424</v>
      </c>
      <c r="H71" s="42">
        <v>1.5050700379318223</v>
      </c>
      <c r="I71" s="42">
        <v>1.505320091103102</v>
      </c>
      <c r="J71" s="42">
        <v>1.5055701442743814</v>
      </c>
      <c r="K71" s="42">
        <v>1.5058201974456609</v>
      </c>
      <c r="L71" s="42">
        <v>1.5060702506169406</v>
      </c>
      <c r="M71" s="42">
        <v>1.50632030378822</v>
      </c>
      <c r="N71" s="42">
        <v>1.5065703569594997</v>
      </c>
      <c r="O71" s="42">
        <v>1.5068204101307792</v>
      </c>
      <c r="P71" s="42">
        <v>1.5070704633020586</v>
      </c>
      <c r="Q71" s="42">
        <v>1.5073205164733383</v>
      </c>
      <c r="R71" s="42">
        <v>1.5075705696446178</v>
      </c>
      <c r="S71" s="43">
        <v>1.5078206228158975</v>
      </c>
      <c r="T71" s="51">
        <v>1.5003190276775102</v>
      </c>
    </row>
    <row r="72" spans="1:20" ht="15">
      <c r="A72" s="58" t="s">
        <v>7</v>
      </c>
      <c r="B72" s="3">
        <v>5</v>
      </c>
      <c r="C72" s="9">
        <v>38335</v>
      </c>
      <c r="D72" s="3" t="s">
        <v>4</v>
      </c>
      <c r="E72" s="34">
        <v>1.397511843517827</v>
      </c>
      <c r="F72" s="34">
        <v>1.3977441426939436</v>
      </c>
      <c r="G72" s="34">
        <v>1.3979764418700604</v>
      </c>
      <c r="H72" s="34">
        <v>1.3982087410461772</v>
      </c>
      <c r="I72" s="34">
        <v>1.398441040222294</v>
      </c>
      <c r="J72" s="34">
        <v>1.3986733393984105</v>
      </c>
      <c r="K72" s="34">
        <v>1.398905638574527</v>
      </c>
      <c r="L72" s="34">
        <v>1.3991379377506439</v>
      </c>
      <c r="M72" s="34">
        <v>1.3993702369267604</v>
      </c>
      <c r="N72" s="34">
        <v>1.399602536102877</v>
      </c>
      <c r="O72" s="34">
        <v>1.3998348352789938</v>
      </c>
      <c r="P72" s="34">
        <v>1.4000671344551103</v>
      </c>
      <c r="Q72" s="34">
        <v>1.400299433631227</v>
      </c>
      <c r="R72" s="44">
        <v>1.4005317328073437</v>
      </c>
      <c r="S72" s="45">
        <v>1.4007640319834602</v>
      </c>
      <c r="T72" s="52">
        <v>1.3937950566999606</v>
      </c>
    </row>
    <row r="73" spans="1:20" ht="15">
      <c r="A73" s="58"/>
      <c r="B73" s="1">
        <v>5</v>
      </c>
      <c r="C73" s="10">
        <v>38335</v>
      </c>
      <c r="D73" s="1" t="s">
        <v>5</v>
      </c>
      <c r="E73" s="32">
        <v>1.483827877147768</v>
      </c>
      <c r="F73" s="32">
        <v>1.4840745240688364</v>
      </c>
      <c r="G73" s="32">
        <v>1.484321170989905</v>
      </c>
      <c r="H73" s="32">
        <v>1.4845678179109736</v>
      </c>
      <c r="I73" s="32">
        <v>1.484814464832042</v>
      </c>
      <c r="J73" s="32">
        <v>1.4850611117531105</v>
      </c>
      <c r="K73" s="32">
        <v>1.485307758674179</v>
      </c>
      <c r="L73" s="32">
        <v>1.4855544055952474</v>
      </c>
      <c r="M73" s="32">
        <v>1.4858010525163157</v>
      </c>
      <c r="N73" s="32">
        <v>1.4860476994373841</v>
      </c>
      <c r="O73" s="32">
        <v>1.4862943463584526</v>
      </c>
      <c r="P73" s="32">
        <v>1.486540993279521</v>
      </c>
      <c r="Q73" s="32">
        <v>1.4867876402005895</v>
      </c>
      <c r="R73" s="42">
        <v>1.4870342871216577</v>
      </c>
      <c r="S73" s="43">
        <v>1.4872809340427262</v>
      </c>
      <c r="T73" s="51">
        <v>1.479881526410673</v>
      </c>
    </row>
    <row r="74" spans="1:20" ht="15">
      <c r="A74" s="58" t="s">
        <v>7</v>
      </c>
      <c r="B74" s="3">
        <v>1</v>
      </c>
      <c r="C74" s="9">
        <v>38398</v>
      </c>
      <c r="D74" s="3" t="s">
        <v>4</v>
      </c>
      <c r="E74" s="34">
        <v>1.3813387704483582</v>
      </c>
      <c r="F74" s="34">
        <v>1.3815683812812118</v>
      </c>
      <c r="G74" s="34">
        <v>1.3817979921140657</v>
      </c>
      <c r="H74" s="34">
        <v>1.3820276029469198</v>
      </c>
      <c r="I74" s="34">
        <v>1.3822572137797735</v>
      </c>
      <c r="J74" s="34">
        <v>1.3824868246126272</v>
      </c>
      <c r="K74" s="34">
        <v>1.382716435445481</v>
      </c>
      <c r="L74" s="34">
        <v>1.3829460462783347</v>
      </c>
      <c r="M74" s="34">
        <v>1.3831756571111886</v>
      </c>
      <c r="N74" s="34">
        <v>1.3834052679440423</v>
      </c>
      <c r="O74" s="34">
        <v>1.383634878776896</v>
      </c>
      <c r="P74" s="34">
        <v>1.3838644896097498</v>
      </c>
      <c r="Q74" s="34">
        <v>1.3840941004426035</v>
      </c>
      <c r="R74" s="44">
        <v>1.3843237112754574</v>
      </c>
      <c r="S74" s="45">
        <v>1.384553322108311</v>
      </c>
      <c r="T74" s="52">
        <v>1.3776649971226977</v>
      </c>
    </row>
    <row r="75" spans="1:20" ht="15">
      <c r="A75" s="58"/>
      <c r="B75" s="1">
        <v>1</v>
      </c>
      <c r="C75" s="10">
        <v>38398</v>
      </c>
      <c r="D75" s="1" t="s">
        <v>5</v>
      </c>
      <c r="E75" s="32">
        <v>1.4619230951498678</v>
      </c>
      <c r="F75" s="32">
        <v>1.4621661009835032</v>
      </c>
      <c r="G75" s="32">
        <v>1.4624091068171383</v>
      </c>
      <c r="H75" s="32">
        <v>1.4626521126507739</v>
      </c>
      <c r="I75" s="32">
        <v>1.4628951184844092</v>
      </c>
      <c r="J75" s="32">
        <v>1.4631381243180446</v>
      </c>
      <c r="K75" s="32">
        <v>1.4633811301516797</v>
      </c>
      <c r="L75" s="32">
        <v>1.463624135985315</v>
      </c>
      <c r="M75" s="32">
        <v>1.4638671418189502</v>
      </c>
      <c r="N75" s="32">
        <v>1.4641101476525855</v>
      </c>
      <c r="O75" s="32">
        <v>1.4643531534862209</v>
      </c>
      <c r="P75" s="32">
        <v>1.464596159319856</v>
      </c>
      <c r="Q75" s="32">
        <v>1.4648391651534913</v>
      </c>
      <c r="R75" s="42">
        <v>1.4650821709871265</v>
      </c>
      <c r="S75" s="43">
        <v>1.4653251768207618</v>
      </c>
      <c r="T75" s="51">
        <v>1.4580350018117034</v>
      </c>
    </row>
    <row r="76" spans="1:20" ht="15">
      <c r="A76" s="58" t="s">
        <v>7</v>
      </c>
      <c r="B76" s="3">
        <v>2</v>
      </c>
      <c r="C76" s="9">
        <v>38516</v>
      </c>
      <c r="D76" s="3" t="s">
        <v>4</v>
      </c>
      <c r="E76" s="34">
        <v>1.095709277866667</v>
      </c>
      <c r="F76" s="34">
        <v>1.0971397077333334</v>
      </c>
      <c r="G76" s="34">
        <v>1.0985701376</v>
      </c>
      <c r="H76" s="34">
        <v>1.1000005674666669</v>
      </c>
      <c r="I76" s="34">
        <v>1.1014309973333334</v>
      </c>
      <c r="J76" s="34">
        <v>1.1028614272000001</v>
      </c>
      <c r="K76" s="34">
        <v>1.1042918570666669</v>
      </c>
      <c r="L76" s="34">
        <v>1.1057222869333334</v>
      </c>
      <c r="M76" s="34">
        <v>1.1071527168000002</v>
      </c>
      <c r="N76" s="34">
        <v>1.108583146666667</v>
      </c>
      <c r="O76" s="34">
        <v>1.1100135765333334</v>
      </c>
      <c r="P76" s="34">
        <v>1.1114440064000002</v>
      </c>
      <c r="Q76" s="34">
        <v>1.112874436266667</v>
      </c>
      <c r="R76" s="44">
        <v>1.1143048661333335</v>
      </c>
      <c r="S76" s="45">
        <v>1.1157352960000002</v>
      </c>
      <c r="T76" s="52">
        <v>1.0728224000000002</v>
      </c>
    </row>
    <row r="77" spans="1:20" ht="15">
      <c r="A77" s="58"/>
      <c r="B77" s="1">
        <v>2</v>
      </c>
      <c r="C77" s="10">
        <v>38516</v>
      </c>
      <c r="D77" s="1" t="s">
        <v>5</v>
      </c>
      <c r="E77" s="32">
        <v>1.1639705</v>
      </c>
      <c r="F77" s="32">
        <v>1.1658600625</v>
      </c>
      <c r="G77" s="32">
        <v>1.1677496250000001</v>
      </c>
      <c r="H77" s="32">
        <v>1.1696391875</v>
      </c>
      <c r="I77" s="32">
        <v>1.1715287500000002</v>
      </c>
      <c r="J77" s="32">
        <v>1.1734183125</v>
      </c>
      <c r="K77" s="32">
        <v>1.1753078750000001</v>
      </c>
      <c r="L77" s="32">
        <v>1.1771974375</v>
      </c>
      <c r="M77" s="32">
        <v>1.1790870000000002</v>
      </c>
      <c r="N77" s="32">
        <v>1.1809765625</v>
      </c>
      <c r="O77" s="32">
        <v>1.182866125</v>
      </c>
      <c r="P77" s="32">
        <v>1.1847556875</v>
      </c>
      <c r="Q77" s="32">
        <v>1.18664525</v>
      </c>
      <c r="R77" s="42">
        <v>1.1885348125000001</v>
      </c>
      <c r="S77" s="43">
        <v>1.190424375</v>
      </c>
      <c r="T77" s="51">
        <v>1.1061162666666666</v>
      </c>
    </row>
    <row r="78" spans="1:20" ht="15">
      <c r="A78" s="58" t="s">
        <v>7</v>
      </c>
      <c r="B78" s="3">
        <v>3</v>
      </c>
      <c r="C78" s="9" t="s">
        <v>10</v>
      </c>
      <c r="D78" s="3" t="s">
        <v>4</v>
      </c>
      <c r="E78" s="34">
        <v>1.0204679569892474</v>
      </c>
      <c r="F78" s="34">
        <v>1.0211406451612903</v>
      </c>
      <c r="G78" s="34">
        <v>1.0218133333333332</v>
      </c>
      <c r="H78" s="34">
        <v>1.0224860215053764</v>
      </c>
      <c r="I78" s="34">
        <v>1.0231587096774193</v>
      </c>
      <c r="J78" s="34">
        <v>1.0238313978494622</v>
      </c>
      <c r="K78" s="34">
        <v>1.0245040860215056</v>
      </c>
      <c r="L78" s="34">
        <v>1.0251767741935485</v>
      </c>
      <c r="M78" s="34">
        <v>1.0258494623655914</v>
      </c>
      <c r="N78" s="34">
        <v>1.0265221505376345</v>
      </c>
      <c r="O78" s="34">
        <v>1.0271948387096774</v>
      </c>
      <c r="P78" s="34">
        <v>1.0278675268817203</v>
      </c>
      <c r="Q78" s="34">
        <v>1.0285402150537635</v>
      </c>
      <c r="R78" s="44">
        <v>1.0292129032258064</v>
      </c>
      <c r="S78" s="45">
        <v>1.0298855913978493</v>
      </c>
      <c r="T78" s="52">
        <v>1.0096774193548388</v>
      </c>
    </row>
    <row r="79" spans="1:20" ht="15.75" thickBot="1">
      <c r="A79" s="64"/>
      <c r="B79" s="27">
        <v>3</v>
      </c>
      <c r="C79" s="26">
        <v>38580</v>
      </c>
      <c r="D79" s="27" t="s">
        <v>5</v>
      </c>
      <c r="E79" s="38">
        <v>1.0411010752688172</v>
      </c>
      <c r="F79" s="38">
        <v>1.0424602150537634</v>
      </c>
      <c r="G79" s="38">
        <v>1.0438193548387096</v>
      </c>
      <c r="H79" s="38">
        <v>1.045178494623656</v>
      </c>
      <c r="I79" s="38">
        <v>1.0465376344086021</v>
      </c>
      <c r="J79" s="38">
        <v>1.0478967741935483</v>
      </c>
      <c r="K79" s="38">
        <v>1.0492559139784947</v>
      </c>
      <c r="L79" s="38">
        <v>1.0506150537634407</v>
      </c>
      <c r="M79" s="38">
        <v>1.051974193548387</v>
      </c>
      <c r="N79" s="38">
        <v>1.0533333333333335</v>
      </c>
      <c r="O79" s="38">
        <v>1.0546924731182794</v>
      </c>
      <c r="P79" s="38">
        <v>1.0560516129032258</v>
      </c>
      <c r="Q79" s="38">
        <v>1.0574107526881722</v>
      </c>
      <c r="R79" s="49">
        <v>1.0587698924731181</v>
      </c>
      <c r="S79" s="48">
        <v>1.0601290322580645</v>
      </c>
      <c r="T79" s="57">
        <v>1.0193548387096774</v>
      </c>
    </row>
    <row r="80" spans="1:20" ht="12.75" customHeight="1">
      <c r="A80" s="59" t="s">
        <v>8</v>
      </c>
      <c r="B80" s="25">
        <v>1</v>
      </c>
      <c r="C80" s="24">
        <v>38061</v>
      </c>
      <c r="D80" s="25" t="s">
        <v>4</v>
      </c>
      <c r="E80" s="40">
        <v>1.4607396376837065</v>
      </c>
      <c r="F80" s="40">
        <v>1.4609824467990131</v>
      </c>
      <c r="G80" s="40">
        <v>1.4612252559143195</v>
      </c>
      <c r="H80" s="40">
        <v>1.4614680650296263</v>
      </c>
      <c r="I80" s="40">
        <v>1.4617108741449327</v>
      </c>
      <c r="J80" s="40">
        <v>1.4619536832602391</v>
      </c>
      <c r="K80" s="40">
        <v>1.4621964923755455</v>
      </c>
      <c r="L80" s="40">
        <v>1.462439301490852</v>
      </c>
      <c r="M80" s="40">
        <v>1.4626821106061585</v>
      </c>
      <c r="N80" s="40">
        <v>1.4629249197214649</v>
      </c>
      <c r="O80" s="40">
        <v>1.4631677288367713</v>
      </c>
      <c r="P80" s="40">
        <v>1.4634105379520779</v>
      </c>
      <c r="Q80" s="40">
        <v>1.4636533470673843</v>
      </c>
      <c r="R80" s="40">
        <v>1.4638961561826906</v>
      </c>
      <c r="S80" s="41">
        <v>1.464138965297997</v>
      </c>
      <c r="T80" s="50">
        <v>1.4568546918388032</v>
      </c>
    </row>
    <row r="81" spans="1:20" ht="15">
      <c r="A81" s="60"/>
      <c r="B81" s="1">
        <v>1</v>
      </c>
      <c r="C81" s="10">
        <v>38061</v>
      </c>
      <c r="D81" s="1" t="s">
        <v>5</v>
      </c>
      <c r="E81" s="42">
        <v>1.5490431832567535</v>
      </c>
      <c r="F81" s="42">
        <v>1.5493006704880128</v>
      </c>
      <c r="G81" s="42">
        <v>1.5495581577192723</v>
      </c>
      <c r="H81" s="42">
        <v>1.549815644950532</v>
      </c>
      <c r="I81" s="42">
        <v>1.5500731321817913</v>
      </c>
      <c r="J81" s="42">
        <v>1.5503306194130508</v>
      </c>
      <c r="K81" s="42">
        <v>1.5505881066443103</v>
      </c>
      <c r="L81" s="42">
        <v>1.5508455938755696</v>
      </c>
      <c r="M81" s="42">
        <v>1.5511030811068292</v>
      </c>
      <c r="N81" s="42">
        <v>1.5513605683380884</v>
      </c>
      <c r="O81" s="42">
        <v>1.551618055569348</v>
      </c>
      <c r="P81" s="42">
        <v>1.5518755428006072</v>
      </c>
      <c r="Q81" s="42">
        <v>1.5521330300318668</v>
      </c>
      <c r="R81" s="42">
        <v>1.552390517263126</v>
      </c>
      <c r="S81" s="43">
        <v>1.5526480044943856</v>
      </c>
      <c r="T81" s="51">
        <v>1.5449233875566026</v>
      </c>
    </row>
    <row r="82" spans="1:20" ht="15">
      <c r="A82" s="58" t="s">
        <v>8</v>
      </c>
      <c r="B82" s="3">
        <v>2</v>
      </c>
      <c r="C82" s="9">
        <v>38196</v>
      </c>
      <c r="D82" s="3" t="s">
        <v>4</v>
      </c>
      <c r="E82" s="44">
        <v>1.4199997408997809</v>
      </c>
      <c r="F82" s="44">
        <v>1.4202357780907549</v>
      </c>
      <c r="G82" s="44">
        <v>1.4204718152817288</v>
      </c>
      <c r="H82" s="44">
        <v>1.4207078524727033</v>
      </c>
      <c r="I82" s="44">
        <v>1.4209438896636772</v>
      </c>
      <c r="J82" s="44">
        <v>1.4211799268546512</v>
      </c>
      <c r="K82" s="44">
        <v>1.4214159640456252</v>
      </c>
      <c r="L82" s="44">
        <v>1.4216520012365992</v>
      </c>
      <c r="M82" s="44">
        <v>1.4218880384275734</v>
      </c>
      <c r="N82" s="44">
        <v>1.4221240756185474</v>
      </c>
      <c r="O82" s="44">
        <v>1.4223601128095213</v>
      </c>
      <c r="P82" s="44">
        <v>1.4225961500004953</v>
      </c>
      <c r="Q82" s="44">
        <v>1.4228321871914693</v>
      </c>
      <c r="R82" s="44">
        <v>1.4230682243824433</v>
      </c>
      <c r="S82" s="45">
        <v>1.4233042615734173</v>
      </c>
      <c r="T82" s="52">
        <v>1.4162231458441963</v>
      </c>
    </row>
    <row r="83" spans="1:20" ht="15">
      <c r="A83" s="58"/>
      <c r="B83" s="1">
        <v>2</v>
      </c>
      <c r="C83" s="10">
        <v>38196</v>
      </c>
      <c r="D83" s="1" t="s">
        <v>5</v>
      </c>
      <c r="E83" s="42">
        <v>1.4813873034017173</v>
      </c>
      <c r="F83" s="42">
        <v>1.4816335446423092</v>
      </c>
      <c r="G83" s="42">
        <v>1.4818797858829011</v>
      </c>
      <c r="H83" s="42">
        <v>1.4821260271234935</v>
      </c>
      <c r="I83" s="42">
        <v>1.4823722683640856</v>
      </c>
      <c r="J83" s="42">
        <v>1.4826185096046776</v>
      </c>
      <c r="K83" s="42">
        <v>1.4828647508452697</v>
      </c>
      <c r="L83" s="42">
        <v>1.4831109920858616</v>
      </c>
      <c r="M83" s="42">
        <v>1.4833572333264538</v>
      </c>
      <c r="N83" s="42">
        <v>1.4836034745670457</v>
      </c>
      <c r="O83" s="42">
        <v>1.4838497158076376</v>
      </c>
      <c r="P83" s="42">
        <v>1.4840959570482297</v>
      </c>
      <c r="Q83" s="42">
        <v>1.4843421982888216</v>
      </c>
      <c r="R83" s="42">
        <v>1.4845884395294138</v>
      </c>
      <c r="S83" s="43">
        <v>1.4848346807700057</v>
      </c>
      <c r="T83" s="51">
        <v>1.4774474435522447</v>
      </c>
    </row>
    <row r="84" spans="1:20" ht="15">
      <c r="A84" s="58" t="s">
        <v>8</v>
      </c>
      <c r="B84" s="3">
        <v>3</v>
      </c>
      <c r="C84" s="9">
        <v>38336</v>
      </c>
      <c r="D84" s="3" t="s">
        <v>4</v>
      </c>
      <c r="E84" s="34">
        <v>1.3966200044345352</v>
      </c>
      <c r="F84" s="34">
        <v>1.3968521553661233</v>
      </c>
      <c r="G84" s="34">
        <v>1.3970843062977114</v>
      </c>
      <c r="H84" s="34">
        <v>1.3973164572293</v>
      </c>
      <c r="I84" s="34">
        <v>1.397548608160888</v>
      </c>
      <c r="J84" s="34">
        <v>1.3977807590924762</v>
      </c>
      <c r="K84" s="34">
        <v>1.3980129100240644</v>
      </c>
      <c r="L84" s="34">
        <v>1.3982450609556525</v>
      </c>
      <c r="M84" s="34">
        <v>1.3984772118872408</v>
      </c>
      <c r="N84" s="34">
        <v>1.398709362818829</v>
      </c>
      <c r="O84" s="34">
        <v>1.398941513750417</v>
      </c>
      <c r="P84" s="34">
        <v>1.3991736646820052</v>
      </c>
      <c r="Q84" s="34">
        <v>1.3994058156135933</v>
      </c>
      <c r="R84" s="44">
        <v>1.3996379665451815</v>
      </c>
      <c r="S84" s="45">
        <v>1.3998701174767698</v>
      </c>
      <c r="T84" s="52">
        <v>1.3929055895291242</v>
      </c>
    </row>
    <row r="85" spans="1:20" ht="15">
      <c r="A85" s="58"/>
      <c r="B85" s="1">
        <v>3</v>
      </c>
      <c r="C85" s="10">
        <v>38336</v>
      </c>
      <c r="D85" s="1" t="s">
        <v>5</v>
      </c>
      <c r="E85" s="32">
        <v>1.4810474376528002</v>
      </c>
      <c r="F85" s="32">
        <v>1.4812936223997504</v>
      </c>
      <c r="G85" s="32">
        <v>1.4815398071467007</v>
      </c>
      <c r="H85" s="32">
        <v>1.4817859918936511</v>
      </c>
      <c r="I85" s="32">
        <v>1.4820321766406015</v>
      </c>
      <c r="J85" s="32">
        <v>1.4822783613875516</v>
      </c>
      <c r="K85" s="32">
        <v>1.482524546134502</v>
      </c>
      <c r="L85" s="32">
        <v>1.4827707308814522</v>
      </c>
      <c r="M85" s="32">
        <v>1.4830169156284023</v>
      </c>
      <c r="N85" s="32">
        <v>1.4832631003753527</v>
      </c>
      <c r="O85" s="32">
        <v>1.4835092851223028</v>
      </c>
      <c r="P85" s="32">
        <v>1.4837554698692532</v>
      </c>
      <c r="Q85" s="32">
        <v>1.4840016546162034</v>
      </c>
      <c r="R85" s="32">
        <v>1.4842478393631535</v>
      </c>
      <c r="S85" s="33">
        <v>1.484494024110104</v>
      </c>
      <c r="T85" s="51">
        <v>1.4771084817015963</v>
      </c>
    </row>
    <row r="86" spans="1:20" ht="12.75" customHeight="1">
      <c r="A86" s="58" t="s">
        <v>8</v>
      </c>
      <c r="B86" s="3">
        <v>1</v>
      </c>
      <c r="C86" s="9">
        <v>38442</v>
      </c>
      <c r="D86" s="3" t="s">
        <v>4</v>
      </c>
      <c r="E86" s="34">
        <v>1.329791123785481</v>
      </c>
      <c r="F86" s="34">
        <v>1.3323682383664606</v>
      </c>
      <c r="G86" s="34">
        <v>1.3349453529474402</v>
      </c>
      <c r="H86" s="34">
        <v>1.3375224675284199</v>
      </c>
      <c r="I86" s="34">
        <v>1.3400995821093993</v>
      </c>
      <c r="J86" s="34">
        <v>1.342676696690379</v>
      </c>
      <c r="K86" s="34">
        <v>1.3452538112713586</v>
      </c>
      <c r="L86" s="34">
        <v>1.3478309258523382</v>
      </c>
      <c r="M86" s="34">
        <v>1.3504080404333179</v>
      </c>
      <c r="N86" s="34">
        <v>1.3529851550142975</v>
      </c>
      <c r="O86" s="34">
        <v>1.3555622695952771</v>
      </c>
      <c r="P86" s="34">
        <v>1.3581393841762568</v>
      </c>
      <c r="Q86" s="34">
        <v>1.3607164987572362</v>
      </c>
      <c r="R86" s="44">
        <v>1.3632936133382159</v>
      </c>
      <c r="S86" s="45">
        <v>1.3658707279191955</v>
      </c>
      <c r="T86" s="52">
        <v>1.2406162565322585</v>
      </c>
    </row>
    <row r="87" spans="1:20" ht="15.75" thickBot="1">
      <c r="A87" s="58"/>
      <c r="B87" s="1">
        <v>1</v>
      </c>
      <c r="C87" s="10">
        <v>38442</v>
      </c>
      <c r="D87" s="1" t="s">
        <v>5</v>
      </c>
      <c r="E87" s="38">
        <v>1.383721793753039</v>
      </c>
      <c r="F87" s="38">
        <v>1.3864034251362813</v>
      </c>
      <c r="G87" s="38">
        <v>1.3890850565195236</v>
      </c>
      <c r="H87" s="38">
        <v>1.391766687902766</v>
      </c>
      <c r="I87" s="38">
        <v>1.3944483192860082</v>
      </c>
      <c r="J87" s="38">
        <v>1.3971299506692507</v>
      </c>
      <c r="K87" s="38">
        <v>1.399811582052493</v>
      </c>
      <c r="L87" s="38">
        <v>1.4024932134357353</v>
      </c>
      <c r="M87" s="38">
        <v>1.4051748448189776</v>
      </c>
      <c r="N87" s="38">
        <v>1.4078564762022199</v>
      </c>
      <c r="O87" s="38">
        <v>1.4105381075854622</v>
      </c>
      <c r="P87" s="38">
        <v>1.4132197389687047</v>
      </c>
      <c r="Q87" s="38">
        <v>1.415901370351947</v>
      </c>
      <c r="R87" s="38">
        <v>1.4185830017351893</v>
      </c>
      <c r="S87" s="39">
        <v>1.4212646331184315</v>
      </c>
      <c r="T87" s="51">
        <v>1.3408156916211618</v>
      </c>
    </row>
    <row r="88" spans="1:20" ht="15">
      <c r="A88" s="58" t="s">
        <v>8</v>
      </c>
      <c r="B88" s="3">
        <v>2</v>
      </c>
      <c r="C88" s="9">
        <v>38544</v>
      </c>
      <c r="D88" s="3" t="s">
        <v>4</v>
      </c>
      <c r="E88" s="34">
        <v>1.055202064516129</v>
      </c>
      <c r="F88" s="34">
        <v>1.0565796129032257</v>
      </c>
      <c r="G88" s="34">
        <v>1.0579571612903227</v>
      </c>
      <c r="H88" s="34">
        <v>1.0593347096774195</v>
      </c>
      <c r="I88" s="34">
        <v>1.060712258064516</v>
      </c>
      <c r="J88" s="34">
        <v>1.0620898064516129</v>
      </c>
      <c r="K88" s="34">
        <v>1.0634673548387097</v>
      </c>
      <c r="L88" s="34">
        <v>1.0648449032258065</v>
      </c>
      <c r="M88" s="34">
        <v>1.0662224516129033</v>
      </c>
      <c r="N88" s="34">
        <v>1.0676</v>
      </c>
      <c r="O88" s="34">
        <v>1.0689775483870967</v>
      </c>
      <c r="P88" s="34">
        <v>1.0703550967741935</v>
      </c>
      <c r="Q88" s="34">
        <v>1.0717326451612903</v>
      </c>
      <c r="R88" s="44">
        <v>1.073110193548387</v>
      </c>
      <c r="S88" s="45">
        <v>1.074487741935484</v>
      </c>
      <c r="T88" s="52">
        <v>1.0331612903225806</v>
      </c>
    </row>
    <row r="89" spans="1:20" ht="15.75" thickBot="1">
      <c r="A89" s="64"/>
      <c r="B89" s="27">
        <v>2</v>
      </c>
      <c r="C89" s="26">
        <v>38544</v>
      </c>
      <c r="D89" s="27" t="s">
        <v>5</v>
      </c>
      <c r="E89" s="38">
        <v>1.0895979354838712</v>
      </c>
      <c r="F89" s="38">
        <v>1.0910203870967743</v>
      </c>
      <c r="G89" s="38">
        <v>1.0924428387096776</v>
      </c>
      <c r="H89" s="38">
        <v>1.093865290322581</v>
      </c>
      <c r="I89" s="38">
        <v>1.0952877419354838</v>
      </c>
      <c r="J89" s="38">
        <v>1.0967101935483872</v>
      </c>
      <c r="K89" s="38">
        <v>1.0981326451612905</v>
      </c>
      <c r="L89" s="38">
        <v>1.0995550967741936</v>
      </c>
      <c r="M89" s="38">
        <v>1.100977548387097</v>
      </c>
      <c r="N89" s="38">
        <v>1.1024000000000003</v>
      </c>
      <c r="O89" s="38">
        <v>1.1038224516129034</v>
      </c>
      <c r="P89" s="38">
        <v>1.1052449032258065</v>
      </c>
      <c r="Q89" s="38">
        <v>1.1066673548387096</v>
      </c>
      <c r="R89" s="38">
        <v>1.108089806451613</v>
      </c>
      <c r="S89" s="39">
        <v>1.1095122580645163</v>
      </c>
      <c r="T89" s="57">
        <v>1.0668387096774195</v>
      </c>
    </row>
  </sheetData>
  <mergeCells count="43">
    <mergeCell ref="A88:A89"/>
    <mergeCell ref="A12:A13"/>
    <mergeCell ref="A14:A15"/>
    <mergeCell ref="A16:A17"/>
    <mergeCell ref="A86:A87"/>
    <mergeCell ref="A74:A75"/>
    <mergeCell ref="A28:A29"/>
    <mergeCell ref="A66:A67"/>
    <mergeCell ref="A44:A45"/>
    <mergeCell ref="A18:A19"/>
    <mergeCell ref="A20:A21"/>
    <mergeCell ref="A4:A5"/>
    <mergeCell ref="A6:A7"/>
    <mergeCell ref="A8:A9"/>
    <mergeCell ref="A10:A11"/>
    <mergeCell ref="A22:A23"/>
    <mergeCell ref="A24:A25"/>
    <mergeCell ref="A72:A73"/>
    <mergeCell ref="A68:A69"/>
    <mergeCell ref="A50:A51"/>
    <mergeCell ref="A46:A47"/>
    <mergeCell ref="A48:A49"/>
    <mergeCell ref="A64:A65"/>
    <mergeCell ref="A54:A55"/>
    <mergeCell ref="A30:A31"/>
    <mergeCell ref="A84:A85"/>
    <mergeCell ref="A52:A53"/>
    <mergeCell ref="A80:A81"/>
    <mergeCell ref="A82:A83"/>
    <mergeCell ref="A56:A57"/>
    <mergeCell ref="A58:A59"/>
    <mergeCell ref="A60:A61"/>
    <mergeCell ref="A78:A79"/>
    <mergeCell ref="A62:A63"/>
    <mergeCell ref="A36:A37"/>
    <mergeCell ref="A76:A77"/>
    <mergeCell ref="A70:A71"/>
    <mergeCell ref="A26:A27"/>
    <mergeCell ref="A32:A33"/>
    <mergeCell ref="A34:A35"/>
    <mergeCell ref="A38:A39"/>
    <mergeCell ref="A40:A41"/>
    <mergeCell ref="A42:A43"/>
  </mergeCells>
  <printOptions horizontalCentered="1"/>
  <pageMargins left="0.7874015748031497" right="0.75" top="0.2755905511811024" bottom="1" header="0" footer="0"/>
  <pageSetup horizontalDpi="600" verticalDpi="600" orientation="landscape" paperSize="5" scale="55" r:id="rId1"/>
  <rowBreaks count="1" manualBreakCount="1">
    <brk id="6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Ponce</dc:creator>
  <cp:keywords/>
  <dc:description/>
  <cp:lastModifiedBy>ale</cp:lastModifiedBy>
  <cp:lastPrinted>2005-09-01T12:44:55Z</cp:lastPrinted>
  <dcterms:created xsi:type="dcterms:W3CDTF">2004-07-12T14:40:20Z</dcterms:created>
  <dcterms:modified xsi:type="dcterms:W3CDTF">2005-09-01T12:45:24Z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