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9180" windowHeight="5010" firstSheet="1" activeTab="2"/>
  </bookViews>
  <sheets>
    <sheet name="INCISIO&quot;A&quot; (2)" sheetId="1" r:id="rId1"/>
    <sheet name="PRIM QUINCENA" sheetId="2" r:id="rId2"/>
    <sheet name="SEGUNDA QUINCENA" sheetId="3" r:id="rId3"/>
    <sheet name="Hoja2" sheetId="4" r:id="rId4"/>
    <sheet name="Hoja3" sheetId="5" r:id="rId5"/>
  </sheets>
  <definedNames>
    <definedName name="_xlnm.Print_Area" localSheetId="1">'PRIM QUINCENA'!$A$1:$S$45</definedName>
    <definedName name="_xlnm.Print_Area" localSheetId="2">'SEGUNDA QUINCENA'!$A$1:$S$45</definedName>
    <definedName name="_xlnm.Print_Titles" localSheetId="0">'INCISIO"A" (2)'!$1:$1</definedName>
  </definedNames>
  <calcPr fullCalcOnLoad="1"/>
</workbook>
</file>

<file path=xl/sharedStrings.xml><?xml version="1.0" encoding="utf-8"?>
<sst xmlns="http://schemas.openxmlformats.org/spreadsheetml/2006/main" count="142" uniqueCount="12">
  <si>
    <t>IMPUESTO</t>
  </si>
  <si>
    <t>Fecha de Vto</t>
  </si>
  <si>
    <t>IIBB mensual</t>
  </si>
  <si>
    <t>Inciso</t>
  </si>
  <si>
    <t>A</t>
  </si>
  <si>
    <t>B</t>
  </si>
  <si>
    <t>IIBB Bimestral</t>
  </si>
  <si>
    <t>Inmobiliario Urb. Edific</t>
  </si>
  <si>
    <t>Inmobiliario Rural</t>
  </si>
  <si>
    <t xml:space="preserve">Período / Cuota </t>
  </si>
  <si>
    <t>S E G U N D A     Q U I N C E N A    N  O  V  I  E  M  B  R  E</t>
  </si>
  <si>
    <t>P  R  I  M  E  R  A     Q U I N C E N A    N  O  V  I  E  M  B  R  E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</si>
</sst>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0.000000"/>
    <numFmt numFmtId="181" formatCode="0.0"/>
    <numFmt numFmtId="182" formatCode="0.000"/>
    <numFmt numFmtId="183" formatCode="0.000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1" fontId="0" fillId="3" borderId="0" xfId="0" applyNumberFormat="1" applyFill="1" applyAlignment="1">
      <alignment/>
    </xf>
    <xf numFmtId="14" fontId="0" fillId="3" borderId="0" xfId="0" applyNumberFormat="1" applyFill="1" applyAlignment="1">
      <alignment horizontal="center"/>
    </xf>
    <xf numFmtId="176" fontId="0" fillId="3" borderId="0" xfId="0" applyNumberFormat="1" applyFill="1" applyAlignment="1">
      <alignment/>
    </xf>
    <xf numFmtId="0" fontId="0" fillId="3" borderId="0" xfId="0" applyFill="1" applyAlignment="1">
      <alignment/>
    </xf>
    <xf numFmtId="180" fontId="0" fillId="0" borderId="0" xfId="0" applyNumberFormat="1" applyAlignment="1">
      <alignment/>
    </xf>
    <xf numFmtId="180" fontId="0" fillId="3" borderId="0" xfId="0" applyNumberFormat="1" applyFill="1" applyAlignment="1">
      <alignment/>
    </xf>
    <xf numFmtId="0" fontId="0" fillId="2" borderId="2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83" fontId="0" fillId="2" borderId="1" xfId="0" applyNumberFormat="1" applyFill="1" applyBorder="1" applyAlignment="1">
      <alignment/>
    </xf>
    <xf numFmtId="183" fontId="0" fillId="0" borderId="3" xfId="0" applyNumberFormat="1" applyBorder="1" applyAlignment="1">
      <alignment/>
    </xf>
    <xf numFmtId="183" fontId="0" fillId="0" borderId="4" xfId="0" applyNumberFormat="1" applyBorder="1" applyAlignment="1">
      <alignment/>
    </xf>
    <xf numFmtId="183" fontId="0" fillId="0" borderId="1" xfId="0" applyNumberFormat="1" applyBorder="1" applyAlignment="1">
      <alignment/>
    </xf>
    <xf numFmtId="183" fontId="0" fillId="2" borderId="5" xfId="0" applyNumberFormat="1" applyFill="1" applyBorder="1" applyAlignment="1">
      <alignment/>
    </xf>
    <xf numFmtId="183" fontId="0" fillId="2" borderId="2" xfId="0" applyNumberFormat="1" applyFill="1" applyBorder="1" applyAlignment="1">
      <alignment/>
    </xf>
    <xf numFmtId="183" fontId="0" fillId="2" borderId="6" xfId="0" applyNumberFormat="1" applyFill="1" applyBorder="1" applyAlignment="1">
      <alignment/>
    </xf>
    <xf numFmtId="183" fontId="0" fillId="0" borderId="5" xfId="0" applyNumberFormat="1" applyBorder="1" applyAlignment="1">
      <alignment/>
    </xf>
    <xf numFmtId="183" fontId="0" fillId="2" borderId="1" xfId="0" applyNumberFormat="1" applyFill="1" applyBorder="1" applyAlignment="1">
      <alignment/>
    </xf>
    <xf numFmtId="183" fontId="0" fillId="2" borderId="5" xfId="0" applyNumberFormat="1" applyFill="1" applyBorder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74" fontId="0" fillId="2" borderId="1" xfId="0" applyNumberFormat="1" applyFill="1" applyBorder="1" applyAlignment="1">
      <alignment/>
    </xf>
    <xf numFmtId="174" fontId="0" fillId="0" borderId="1" xfId="0" applyNumberFormat="1" applyBorder="1" applyAlignment="1">
      <alignment/>
    </xf>
    <xf numFmtId="174" fontId="0" fillId="2" borderId="1" xfId="0" applyNumberFormat="1" applyFill="1" applyBorder="1" applyAlignment="1">
      <alignment/>
    </xf>
    <xf numFmtId="174" fontId="0" fillId="0" borderId="3" xfId="0" applyNumberFormat="1" applyBorder="1" applyAlignment="1">
      <alignment/>
    </xf>
    <xf numFmtId="174" fontId="0" fillId="2" borderId="2" xfId="0" applyNumberFormat="1" applyFill="1" applyBorder="1" applyAlignment="1">
      <alignment/>
    </xf>
    <xf numFmtId="174" fontId="0" fillId="2" borderId="6" xfId="0" applyNumberFormat="1" applyFill="1" applyBorder="1" applyAlignment="1">
      <alignment/>
    </xf>
    <xf numFmtId="174" fontId="0" fillId="0" borderId="5" xfId="0" applyNumberFormat="1" applyBorder="1" applyAlignment="1">
      <alignment/>
    </xf>
    <xf numFmtId="174" fontId="0" fillId="2" borderId="5" xfId="0" applyNumberFormat="1" applyFill="1" applyBorder="1" applyAlignment="1">
      <alignment/>
    </xf>
    <xf numFmtId="174" fontId="0" fillId="2" borderId="5" xfId="0" applyNumberFormat="1" applyFill="1" applyBorder="1" applyAlignment="1">
      <alignment/>
    </xf>
    <xf numFmtId="174" fontId="0" fillId="0" borderId="4" xfId="0" applyNumberFormat="1" applyBorder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12" xfId="0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Millares [0]_art 75bis prueba(julio,nuevo) 2" xfId="17"/>
    <cellStyle name="Millares_art 75bis prueba(julio,nuevo) 2" xfId="18"/>
    <cellStyle name="Currency" xfId="19"/>
    <cellStyle name="Currency [0]" xfId="20"/>
    <cellStyle name="Moneda [0]_art 75bis prueba(julio,nuevo) 2" xfId="21"/>
    <cellStyle name="Moneda_art 75bis prueba(julio,nuevo) 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4"/>
  <sheetViews>
    <sheetView zoomScale="75" zoomScaleNormal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11.421875" defaultRowHeight="12.75"/>
  <cols>
    <col min="3" max="3" width="15.421875" style="0" bestFit="1" customWidth="1"/>
    <col min="4" max="4" width="15.421875" style="0" customWidth="1"/>
    <col min="5" max="7" width="12.7109375" style="0" bestFit="1" customWidth="1"/>
    <col min="8" max="8" width="12.7109375" style="0" customWidth="1"/>
    <col min="9" max="12" width="12.7109375" style="0" bestFit="1" customWidth="1"/>
  </cols>
  <sheetData>
    <row r="1" spans="3:12" s="5" customFormat="1" ht="25.5" customHeight="1">
      <c r="C1" s="11">
        <v>38033</v>
      </c>
      <c r="D1" s="11">
        <v>38061</v>
      </c>
      <c r="E1" s="11">
        <v>38065</v>
      </c>
      <c r="F1" s="11">
        <v>38096</v>
      </c>
      <c r="G1" s="11">
        <v>38126</v>
      </c>
      <c r="H1" s="11">
        <v>38152</v>
      </c>
      <c r="I1" s="11">
        <v>38156</v>
      </c>
      <c r="J1" s="11">
        <v>38181</v>
      </c>
      <c r="K1" s="11">
        <v>38187</v>
      </c>
      <c r="L1" s="12">
        <v>38191</v>
      </c>
    </row>
    <row r="2" spans="3:9" ht="12.75">
      <c r="C2" s="13"/>
      <c r="D2" s="13"/>
      <c r="E2" s="13"/>
      <c r="F2" s="13"/>
      <c r="G2" s="13"/>
      <c r="H2" s="13"/>
      <c r="I2" s="13"/>
    </row>
    <row r="3" spans="3:9" ht="12.75">
      <c r="C3" s="13"/>
      <c r="D3" s="13"/>
      <c r="E3" s="13"/>
      <c r="F3" s="13"/>
      <c r="G3" s="13"/>
      <c r="H3" s="13"/>
      <c r="I3" s="13"/>
    </row>
    <row r="4" spans="1:9" ht="12.75">
      <c r="A4" s="14">
        <v>16117</v>
      </c>
      <c r="B4" s="15">
        <v>38033</v>
      </c>
      <c r="C4" s="16">
        <f aca="true" t="shared" si="0" ref="C4:C17">+(A4-$A$4)*(0.02/29)+1</f>
        <v>1</v>
      </c>
      <c r="D4" s="16"/>
      <c r="E4" s="13"/>
      <c r="F4" s="13"/>
      <c r="G4" s="13"/>
      <c r="H4" s="13"/>
      <c r="I4" s="13"/>
    </row>
    <row r="5" spans="1:9" ht="12.75">
      <c r="A5" s="14">
        <v>16118</v>
      </c>
      <c r="B5" s="15">
        <v>38034</v>
      </c>
      <c r="C5" s="16">
        <f t="shared" si="0"/>
        <v>1.0006896551724138</v>
      </c>
      <c r="D5" s="16"/>
      <c r="E5" s="13"/>
      <c r="F5" s="13"/>
      <c r="G5" s="13"/>
      <c r="H5" s="13"/>
      <c r="I5" s="13"/>
    </row>
    <row r="6" spans="1:4" ht="12.75">
      <c r="A6" s="14">
        <v>16119</v>
      </c>
      <c r="B6" s="15">
        <v>38035</v>
      </c>
      <c r="C6" s="16">
        <f t="shared" si="0"/>
        <v>1.0013793103448276</v>
      </c>
      <c r="D6" s="16"/>
    </row>
    <row r="7" spans="1:8" ht="12.75">
      <c r="A7" s="14">
        <v>16120</v>
      </c>
      <c r="B7" s="15">
        <v>38036</v>
      </c>
      <c r="C7" s="16">
        <f t="shared" si="0"/>
        <v>1.0020689655172415</v>
      </c>
      <c r="D7" s="16"/>
      <c r="E7" s="16"/>
      <c r="F7" s="16"/>
      <c r="G7" s="16"/>
      <c r="H7" s="16"/>
    </row>
    <row r="8" spans="1:8" ht="12.75">
      <c r="A8" s="14">
        <v>16121</v>
      </c>
      <c r="B8" s="15">
        <v>38037</v>
      </c>
      <c r="C8" s="16">
        <f t="shared" si="0"/>
        <v>1.0027586206896553</v>
      </c>
      <c r="D8" s="16"/>
      <c r="E8" s="16"/>
      <c r="F8" s="16"/>
      <c r="G8" s="16"/>
      <c r="H8" s="16"/>
    </row>
    <row r="9" spans="1:8" ht="12.75">
      <c r="A9" s="14">
        <v>16122</v>
      </c>
      <c r="B9" s="15">
        <v>38038</v>
      </c>
      <c r="C9" s="16">
        <f t="shared" si="0"/>
        <v>1.0034482758620689</v>
      </c>
      <c r="D9" s="16"/>
      <c r="E9" s="16"/>
      <c r="F9" s="16"/>
      <c r="G9" s="16"/>
      <c r="H9" s="16"/>
    </row>
    <row r="10" spans="1:8" ht="12.75">
      <c r="A10" s="14">
        <v>16123</v>
      </c>
      <c r="B10" s="15">
        <v>38039</v>
      </c>
      <c r="C10" s="16">
        <f t="shared" si="0"/>
        <v>1.0041379310344827</v>
      </c>
      <c r="D10" s="16"/>
      <c r="E10" s="16"/>
      <c r="F10" s="16"/>
      <c r="G10" s="16"/>
      <c r="H10" s="16"/>
    </row>
    <row r="11" spans="1:8" ht="12.75">
      <c r="A11" s="14">
        <v>16124</v>
      </c>
      <c r="B11" s="15">
        <v>38040</v>
      </c>
      <c r="C11" s="16">
        <f t="shared" si="0"/>
        <v>1.0048275862068965</v>
      </c>
      <c r="D11" s="16"/>
      <c r="E11" s="16"/>
      <c r="F11" s="16"/>
      <c r="G11" s="16"/>
      <c r="H11" s="16"/>
    </row>
    <row r="12" spans="1:8" ht="12.75">
      <c r="A12" s="14">
        <v>16125</v>
      </c>
      <c r="B12" s="15">
        <v>38041</v>
      </c>
      <c r="C12" s="16">
        <f t="shared" si="0"/>
        <v>1.0055172413793103</v>
      </c>
      <c r="D12" s="16"/>
      <c r="E12" s="16"/>
      <c r="F12" s="16"/>
      <c r="G12" s="16"/>
      <c r="H12" s="16"/>
    </row>
    <row r="13" spans="1:8" ht="12.75">
      <c r="A13" s="14">
        <v>16126</v>
      </c>
      <c r="B13" s="15">
        <v>38042</v>
      </c>
      <c r="C13" s="16">
        <f t="shared" si="0"/>
        <v>1.0062068965517241</v>
      </c>
      <c r="D13" s="16"/>
      <c r="E13" s="16"/>
      <c r="F13" s="16"/>
      <c r="G13" s="16"/>
      <c r="H13" s="16"/>
    </row>
    <row r="14" spans="1:8" ht="12.75">
      <c r="A14" s="14">
        <v>16127</v>
      </c>
      <c r="B14" s="15">
        <v>38043</v>
      </c>
      <c r="C14" s="16">
        <f t="shared" si="0"/>
        <v>1.006896551724138</v>
      </c>
      <c r="D14" s="16"/>
      <c r="E14" s="16"/>
      <c r="F14" s="16"/>
      <c r="G14" s="16"/>
      <c r="H14" s="16"/>
    </row>
    <row r="15" spans="1:8" ht="12.75">
      <c r="A15" s="14">
        <v>16128</v>
      </c>
      <c r="B15" s="15">
        <v>38044</v>
      </c>
      <c r="C15" s="16">
        <f t="shared" si="0"/>
        <v>1.0075862068965518</v>
      </c>
      <c r="D15" s="16"/>
      <c r="E15" s="16"/>
      <c r="F15" s="16"/>
      <c r="G15" s="16"/>
      <c r="H15" s="16"/>
    </row>
    <row r="16" spans="1:8" ht="12.75">
      <c r="A16" s="14">
        <v>16129</v>
      </c>
      <c r="B16" s="15">
        <v>38045</v>
      </c>
      <c r="C16" s="16">
        <f t="shared" si="0"/>
        <v>1.0082758620689656</v>
      </c>
      <c r="D16" s="16"/>
      <c r="E16" s="16"/>
      <c r="F16" s="16"/>
      <c r="G16" s="16"/>
      <c r="H16" s="16"/>
    </row>
    <row r="17" spans="1:8" ht="12.75">
      <c r="A17" s="14">
        <v>16130</v>
      </c>
      <c r="B17" s="15">
        <v>38046</v>
      </c>
      <c r="C17" s="16">
        <f t="shared" si="0"/>
        <v>1.0089655172413794</v>
      </c>
      <c r="D17" s="16"/>
      <c r="E17" s="16"/>
      <c r="F17" s="16"/>
      <c r="G17" s="16"/>
      <c r="H17" s="16"/>
    </row>
    <row r="18" spans="1:8" ht="12.75">
      <c r="A18" s="14">
        <v>16131</v>
      </c>
      <c r="B18" s="15">
        <v>38047</v>
      </c>
      <c r="C18" s="16">
        <f aca="true" t="shared" si="1" ref="C18:C48">+(($A$17-$A$4)*(0.02/29)+1)*((A18+1-$A$18)*(0.02/31)+1)</f>
        <v>1.009616462736374</v>
      </c>
      <c r="D18" s="16"/>
      <c r="E18" s="16"/>
      <c r="F18" s="16"/>
      <c r="G18" s="16"/>
      <c r="H18" s="16"/>
    </row>
    <row r="19" spans="1:8" ht="12.75">
      <c r="A19" s="14">
        <v>16132</v>
      </c>
      <c r="B19" s="15">
        <v>38048</v>
      </c>
      <c r="C19" s="16">
        <f t="shared" si="1"/>
        <v>1.0102674082313683</v>
      </c>
      <c r="D19" s="16"/>
      <c r="E19" s="16"/>
      <c r="F19" s="16"/>
      <c r="G19" s="16"/>
      <c r="H19" s="16"/>
    </row>
    <row r="20" spans="1:8" ht="12.75">
      <c r="A20" s="14">
        <v>16133</v>
      </c>
      <c r="B20" s="15">
        <v>38049</v>
      </c>
      <c r="C20" s="16">
        <f t="shared" si="1"/>
        <v>1.0109183537263626</v>
      </c>
      <c r="D20" s="16"/>
      <c r="E20" s="16"/>
      <c r="F20" s="16"/>
      <c r="G20" s="16"/>
      <c r="H20" s="16"/>
    </row>
    <row r="21" spans="1:8" ht="12.75">
      <c r="A21" s="14">
        <v>16134</v>
      </c>
      <c r="B21" s="15">
        <v>38050</v>
      </c>
      <c r="C21" s="16">
        <f t="shared" si="1"/>
        <v>1.0115692992213572</v>
      </c>
      <c r="D21" s="16"/>
      <c r="E21" s="16"/>
      <c r="F21" s="16"/>
      <c r="G21" s="16"/>
      <c r="H21" s="16"/>
    </row>
    <row r="22" spans="1:8" ht="12.75">
      <c r="A22" s="14">
        <v>16135</v>
      </c>
      <c r="B22" s="15">
        <v>38051</v>
      </c>
      <c r="C22" s="16">
        <f t="shared" si="1"/>
        <v>1.0122202447163515</v>
      </c>
      <c r="D22" s="16"/>
      <c r="E22" s="16"/>
      <c r="F22" s="16"/>
      <c r="G22" s="16"/>
      <c r="H22" s="16"/>
    </row>
    <row r="23" spans="1:8" ht="12.75">
      <c r="A23" s="14">
        <v>16136</v>
      </c>
      <c r="B23" s="15">
        <v>38052</v>
      </c>
      <c r="C23" s="16">
        <f t="shared" si="1"/>
        <v>1.012871190211346</v>
      </c>
      <c r="D23" s="16"/>
      <c r="E23" s="16"/>
      <c r="F23" s="16"/>
      <c r="G23" s="16"/>
      <c r="H23" s="16"/>
    </row>
    <row r="24" spans="1:8" ht="12.75">
      <c r="A24" s="14">
        <v>16137</v>
      </c>
      <c r="B24" s="15">
        <v>38053</v>
      </c>
      <c r="C24" s="16">
        <f t="shared" si="1"/>
        <v>1.0135221357063404</v>
      </c>
      <c r="D24" s="16"/>
      <c r="E24" s="16"/>
      <c r="F24" s="16"/>
      <c r="G24" s="16"/>
      <c r="H24" s="16"/>
    </row>
    <row r="25" spans="1:8" ht="12.75">
      <c r="A25" s="14">
        <v>16138</v>
      </c>
      <c r="B25" s="15">
        <v>38054</v>
      </c>
      <c r="C25" s="16">
        <f t="shared" si="1"/>
        <v>1.014173081201335</v>
      </c>
      <c r="D25" s="16"/>
      <c r="E25" s="16"/>
      <c r="F25" s="16"/>
      <c r="G25" s="16"/>
      <c r="H25" s="16"/>
    </row>
    <row r="26" spans="1:8" ht="12.75">
      <c r="A26" s="14">
        <v>16139</v>
      </c>
      <c r="B26" s="15">
        <v>38055</v>
      </c>
      <c r="C26" s="16">
        <f t="shared" si="1"/>
        <v>1.0148240266963293</v>
      </c>
      <c r="D26" s="16"/>
      <c r="E26" s="16"/>
      <c r="F26" s="16"/>
      <c r="G26" s="16"/>
      <c r="H26" s="16"/>
    </row>
    <row r="27" spans="1:8" ht="12.75">
      <c r="A27" s="14">
        <v>16140</v>
      </c>
      <c r="B27" s="15">
        <v>38056</v>
      </c>
      <c r="C27" s="16">
        <f t="shared" si="1"/>
        <v>1.0154749721913237</v>
      </c>
      <c r="D27" s="16"/>
      <c r="E27" s="16"/>
      <c r="F27" s="16"/>
      <c r="G27" s="16"/>
      <c r="H27" s="16"/>
    </row>
    <row r="28" spans="1:8" ht="12.75">
      <c r="A28" s="14">
        <v>16141</v>
      </c>
      <c r="B28" s="15">
        <v>38057</v>
      </c>
      <c r="C28" s="16">
        <f t="shared" si="1"/>
        <v>1.0161259176863182</v>
      </c>
      <c r="D28" s="16"/>
      <c r="E28" s="16"/>
      <c r="F28" s="16"/>
      <c r="G28" s="16"/>
      <c r="H28" s="16"/>
    </row>
    <row r="29" spans="1:8" ht="12.75">
      <c r="A29" s="14">
        <v>16142</v>
      </c>
      <c r="B29" s="15">
        <v>38058</v>
      </c>
      <c r="C29" s="16">
        <f t="shared" si="1"/>
        <v>1.0167768631813128</v>
      </c>
      <c r="D29" s="16"/>
      <c r="E29" s="16"/>
      <c r="F29" s="16"/>
      <c r="G29" s="16"/>
      <c r="H29" s="16"/>
    </row>
    <row r="30" spans="1:8" ht="12.75">
      <c r="A30" s="14">
        <v>16143</v>
      </c>
      <c r="B30" s="15">
        <v>38059</v>
      </c>
      <c r="C30" s="16">
        <f t="shared" si="1"/>
        <v>1.017427808676307</v>
      </c>
      <c r="D30" s="16"/>
      <c r="E30" s="16"/>
      <c r="F30" s="16"/>
      <c r="G30" s="16"/>
      <c r="H30" s="16"/>
    </row>
    <row r="31" spans="1:8" ht="12.75">
      <c r="A31" s="14">
        <v>16144</v>
      </c>
      <c r="B31" s="15">
        <v>38060</v>
      </c>
      <c r="C31" s="16">
        <f t="shared" si="1"/>
        <v>1.0180787541713014</v>
      </c>
      <c r="D31" s="16"/>
      <c r="E31" s="16"/>
      <c r="F31" s="16"/>
      <c r="G31" s="16"/>
      <c r="H31" s="16"/>
    </row>
    <row r="32" spans="1:8" ht="12.75">
      <c r="A32" s="14">
        <v>16145</v>
      </c>
      <c r="B32" s="15">
        <v>38061</v>
      </c>
      <c r="C32" s="16">
        <f t="shared" si="1"/>
        <v>1.018729699666296</v>
      </c>
      <c r="D32" s="16">
        <f aca="true" t="shared" si="2" ref="D32:D48">+((A32-$A$32)*(0.02/31)+1)</f>
        <v>1</v>
      </c>
      <c r="E32" s="16"/>
      <c r="F32" s="16"/>
      <c r="G32" s="16"/>
      <c r="H32" s="16"/>
    </row>
    <row r="33" spans="1:8" ht="12.75">
      <c r="A33" s="14">
        <v>16146</v>
      </c>
      <c r="B33" s="15">
        <v>38062</v>
      </c>
      <c r="C33" s="16">
        <f t="shared" si="1"/>
        <v>1.0193806451612903</v>
      </c>
      <c r="D33" s="16">
        <f t="shared" si="2"/>
        <v>1.0006451612903227</v>
      </c>
      <c r="E33" s="16"/>
      <c r="F33" s="16"/>
      <c r="G33" s="16"/>
      <c r="H33" s="16"/>
    </row>
    <row r="34" spans="1:8" ht="12.75">
      <c r="A34" s="14">
        <v>16147</v>
      </c>
      <c r="B34" s="15">
        <v>38063</v>
      </c>
      <c r="C34" s="16">
        <f t="shared" si="1"/>
        <v>1.020031590656285</v>
      </c>
      <c r="D34" s="16">
        <f t="shared" si="2"/>
        <v>1.001290322580645</v>
      </c>
      <c r="E34" s="16"/>
      <c r="F34" s="16"/>
      <c r="G34" s="16"/>
      <c r="H34" s="16"/>
    </row>
    <row r="35" spans="1:8" ht="12.75">
      <c r="A35" s="14">
        <v>16148</v>
      </c>
      <c r="B35" s="15">
        <v>38064</v>
      </c>
      <c r="C35" s="16">
        <f t="shared" si="1"/>
        <v>1.0206825361512795</v>
      </c>
      <c r="D35" s="16">
        <f t="shared" si="2"/>
        <v>1.0019354838709678</v>
      </c>
      <c r="E35" s="16"/>
      <c r="F35" s="16"/>
      <c r="G35" s="16"/>
      <c r="H35" s="16"/>
    </row>
    <row r="36" spans="1:8" ht="12.75">
      <c r="A36" s="14">
        <v>16149</v>
      </c>
      <c r="B36" s="15">
        <v>38065</v>
      </c>
      <c r="C36" s="16">
        <f t="shared" si="1"/>
        <v>1.0213334816462736</v>
      </c>
      <c r="D36" s="16">
        <f t="shared" si="2"/>
        <v>1.0025806451612904</v>
      </c>
      <c r="E36" s="16">
        <f aca="true" t="shared" si="3" ref="E36:E48">+((A36-$A$36)*(0.02/31)+1)</f>
        <v>1</v>
      </c>
      <c r="F36" s="16"/>
      <c r="G36" s="16"/>
      <c r="H36" s="16"/>
    </row>
    <row r="37" spans="1:8" ht="12.75">
      <c r="A37" s="14">
        <v>16150</v>
      </c>
      <c r="B37" s="15">
        <v>38066</v>
      </c>
      <c r="C37" s="16">
        <f t="shared" si="1"/>
        <v>1.0219844271412681</v>
      </c>
      <c r="D37" s="16">
        <f t="shared" si="2"/>
        <v>1.0032258064516129</v>
      </c>
      <c r="E37" s="16">
        <f t="shared" si="3"/>
        <v>1.0006451612903227</v>
      </c>
      <c r="F37" s="16"/>
      <c r="G37" s="16"/>
      <c r="H37" s="16"/>
    </row>
    <row r="38" spans="1:8" ht="12.75">
      <c r="A38" s="14">
        <v>16151</v>
      </c>
      <c r="B38" s="15">
        <v>38067</v>
      </c>
      <c r="C38" s="16">
        <f t="shared" si="1"/>
        <v>1.0226353726362625</v>
      </c>
      <c r="D38" s="16">
        <f t="shared" si="2"/>
        <v>1.0038709677419355</v>
      </c>
      <c r="E38" s="16">
        <f t="shared" si="3"/>
        <v>1.001290322580645</v>
      </c>
      <c r="F38" s="16"/>
      <c r="G38" s="16"/>
      <c r="H38" s="16"/>
    </row>
    <row r="39" spans="1:8" ht="12.75">
      <c r="A39" s="14">
        <v>16152</v>
      </c>
      <c r="B39" s="15">
        <v>38068</v>
      </c>
      <c r="C39" s="16">
        <f t="shared" si="1"/>
        <v>1.023286318131257</v>
      </c>
      <c r="D39" s="16">
        <f t="shared" si="2"/>
        <v>1.004516129032258</v>
      </c>
      <c r="E39" s="16">
        <f t="shared" si="3"/>
        <v>1.0019354838709678</v>
      </c>
      <c r="F39" s="16"/>
      <c r="G39" s="16"/>
      <c r="H39" s="16"/>
    </row>
    <row r="40" spans="1:8" ht="12.75">
      <c r="A40" s="14">
        <v>16153</v>
      </c>
      <c r="B40" s="15">
        <v>38069</v>
      </c>
      <c r="C40" s="16">
        <f t="shared" si="1"/>
        <v>1.0239372636262516</v>
      </c>
      <c r="D40" s="16">
        <f t="shared" si="2"/>
        <v>1.0051612903225806</v>
      </c>
      <c r="E40" s="16">
        <f t="shared" si="3"/>
        <v>1.0025806451612904</v>
      </c>
      <c r="F40" s="16"/>
      <c r="G40" s="16"/>
      <c r="H40" s="16"/>
    </row>
    <row r="41" spans="1:8" ht="12.75">
      <c r="A41" s="14">
        <v>16154</v>
      </c>
      <c r="B41" s="15">
        <v>38070</v>
      </c>
      <c r="C41" s="16">
        <f t="shared" si="1"/>
        <v>1.024588209121246</v>
      </c>
      <c r="D41" s="16">
        <f t="shared" si="2"/>
        <v>1.0058064516129033</v>
      </c>
      <c r="E41" s="16">
        <f t="shared" si="3"/>
        <v>1.0032258064516129</v>
      </c>
      <c r="F41" s="16"/>
      <c r="G41" s="16"/>
      <c r="H41" s="16"/>
    </row>
    <row r="42" spans="1:8" ht="12.75">
      <c r="A42" s="14">
        <v>16155</v>
      </c>
      <c r="B42" s="15">
        <v>38071</v>
      </c>
      <c r="C42" s="16">
        <f t="shared" si="1"/>
        <v>1.0252391546162403</v>
      </c>
      <c r="D42" s="16">
        <f t="shared" si="2"/>
        <v>1.0064516129032257</v>
      </c>
      <c r="E42" s="16">
        <f t="shared" si="3"/>
        <v>1.0038709677419355</v>
      </c>
      <c r="F42" s="16"/>
      <c r="G42" s="16"/>
      <c r="H42" s="16"/>
    </row>
    <row r="43" spans="1:8" ht="12.75">
      <c r="A43" s="14">
        <v>16156</v>
      </c>
      <c r="B43" s="15">
        <v>38072</v>
      </c>
      <c r="C43" s="16">
        <f t="shared" si="1"/>
        <v>1.0258901001112348</v>
      </c>
      <c r="D43" s="16">
        <f t="shared" si="2"/>
        <v>1.0070967741935484</v>
      </c>
      <c r="E43" s="16">
        <f t="shared" si="3"/>
        <v>1.004516129032258</v>
      </c>
      <c r="F43" s="16"/>
      <c r="G43" s="16"/>
      <c r="H43" s="16"/>
    </row>
    <row r="44" spans="1:8" ht="12.75">
      <c r="A44" s="14">
        <v>16157</v>
      </c>
      <c r="B44" s="15">
        <v>38073</v>
      </c>
      <c r="C44" s="16">
        <f t="shared" si="1"/>
        <v>1.0265410456062292</v>
      </c>
      <c r="D44" s="16">
        <f t="shared" si="2"/>
        <v>1.007741935483871</v>
      </c>
      <c r="E44" s="16">
        <f t="shared" si="3"/>
        <v>1.0051612903225806</v>
      </c>
      <c r="F44" s="16"/>
      <c r="G44" s="16"/>
      <c r="H44" s="16"/>
    </row>
    <row r="45" spans="1:8" ht="12.75">
      <c r="A45" s="14">
        <v>16158</v>
      </c>
      <c r="B45" s="15">
        <v>38074</v>
      </c>
      <c r="C45" s="16">
        <f t="shared" si="1"/>
        <v>1.0271919911012237</v>
      </c>
      <c r="D45" s="16">
        <f t="shared" si="2"/>
        <v>1.0083870967741935</v>
      </c>
      <c r="E45" s="16">
        <f t="shared" si="3"/>
        <v>1.0058064516129033</v>
      </c>
      <c r="F45" s="16"/>
      <c r="G45" s="16"/>
      <c r="H45" s="16"/>
    </row>
    <row r="46" spans="1:8" ht="12.75">
      <c r="A46" s="14">
        <v>16159</v>
      </c>
      <c r="B46" s="15">
        <v>38075</v>
      </c>
      <c r="C46" s="16">
        <f t="shared" si="1"/>
        <v>1.0278429365962183</v>
      </c>
      <c r="D46" s="16">
        <f t="shared" si="2"/>
        <v>1.0090322580645161</v>
      </c>
      <c r="E46" s="16">
        <f t="shared" si="3"/>
        <v>1.0064516129032257</v>
      </c>
      <c r="F46" s="16"/>
      <c r="G46" s="16"/>
      <c r="H46" s="16"/>
    </row>
    <row r="47" spans="1:8" ht="12.75">
      <c r="A47" s="14">
        <v>16160</v>
      </c>
      <c r="B47" s="15">
        <v>38076</v>
      </c>
      <c r="C47" s="16">
        <f t="shared" si="1"/>
        <v>1.0284938820912124</v>
      </c>
      <c r="D47" s="16">
        <f t="shared" si="2"/>
        <v>1.0096774193548388</v>
      </c>
      <c r="E47" s="16">
        <f t="shared" si="3"/>
        <v>1.0070967741935484</v>
      </c>
      <c r="F47" s="16"/>
      <c r="G47" s="16"/>
      <c r="H47" s="16"/>
    </row>
    <row r="48" spans="1:8" ht="12.75">
      <c r="A48" s="14">
        <v>16161</v>
      </c>
      <c r="B48" s="15">
        <v>38077</v>
      </c>
      <c r="C48" s="16">
        <f t="shared" si="1"/>
        <v>1.029144827586207</v>
      </c>
      <c r="D48" s="16">
        <f t="shared" si="2"/>
        <v>1.0103225806451612</v>
      </c>
      <c r="E48" s="16">
        <f t="shared" si="3"/>
        <v>1.007741935483871</v>
      </c>
      <c r="F48" s="16"/>
      <c r="G48" s="16"/>
      <c r="H48" s="16"/>
    </row>
    <row r="49" spans="1:8" ht="12.75">
      <c r="A49" s="14">
        <v>16162</v>
      </c>
      <c r="B49" s="15">
        <v>38078</v>
      </c>
      <c r="C49" s="16">
        <f aca="true" t="shared" si="4" ref="C49:C78">+(($A$17-$A$4)*(0.02/29)+1)*(1.02)*((A49+1-$A$49)*(0.04/30)+1)</f>
        <v>1.0305170206896552</v>
      </c>
      <c r="D49" s="16">
        <f aca="true" t="shared" si="5" ref="D49:D78">+(($A$48-$A$32)*(0.02/31)+1)*((A49+1-$A$49)*(0.02/30)+1)</f>
        <v>1.010996129032258</v>
      </c>
      <c r="E49" s="16">
        <f aca="true" t="shared" si="6" ref="E49:E78">+(($A$48-$A$36)*(0.02/31)+1)*((A49+1-$A$49)*(0.02/30)+1)</f>
        <v>1.0084137634408603</v>
      </c>
      <c r="F49" s="16"/>
      <c r="G49" s="16"/>
      <c r="H49" s="16"/>
    </row>
    <row r="50" spans="1:8" ht="12.75">
      <c r="A50" s="14">
        <v>16163</v>
      </c>
      <c r="B50" s="15">
        <v>38079</v>
      </c>
      <c r="C50" s="16">
        <f t="shared" si="4"/>
        <v>1.0318892137931035</v>
      </c>
      <c r="D50" s="16">
        <f t="shared" si="5"/>
        <v>1.0116696774193548</v>
      </c>
      <c r="E50" s="16">
        <f t="shared" si="6"/>
        <v>1.0090855913978496</v>
      </c>
      <c r="F50" s="16"/>
      <c r="G50" s="16"/>
      <c r="H50" s="16"/>
    </row>
    <row r="51" spans="1:8" ht="12.75">
      <c r="A51" s="14">
        <v>16164</v>
      </c>
      <c r="B51" s="15">
        <v>38080</v>
      </c>
      <c r="C51" s="16">
        <f t="shared" si="4"/>
        <v>1.0332614068965518</v>
      </c>
      <c r="D51" s="16">
        <f t="shared" si="5"/>
        <v>1.0123432258064515</v>
      </c>
      <c r="E51" s="16">
        <f t="shared" si="6"/>
        <v>1.0097574193548389</v>
      </c>
      <c r="F51" s="16"/>
      <c r="G51" s="16"/>
      <c r="H51" s="16"/>
    </row>
    <row r="52" spans="1:8" ht="12.75">
      <c r="A52" s="14">
        <v>16165</v>
      </c>
      <c r="B52" s="15">
        <v>38081</v>
      </c>
      <c r="C52" s="16">
        <f t="shared" si="4"/>
        <v>1.0346336</v>
      </c>
      <c r="D52" s="16">
        <f t="shared" si="5"/>
        <v>1.0130167741935483</v>
      </c>
      <c r="E52" s="16">
        <f t="shared" si="6"/>
        <v>1.010429247311828</v>
      </c>
      <c r="F52" s="16"/>
      <c r="G52" s="16"/>
      <c r="H52" s="16"/>
    </row>
    <row r="53" spans="1:8" ht="12.75">
      <c r="A53" s="14">
        <v>16166</v>
      </c>
      <c r="B53" s="15">
        <v>38082</v>
      </c>
      <c r="C53" s="16">
        <f t="shared" si="4"/>
        <v>1.0360057931034483</v>
      </c>
      <c r="D53" s="16">
        <f t="shared" si="5"/>
        <v>1.0136903225806453</v>
      </c>
      <c r="E53" s="16">
        <f t="shared" si="6"/>
        <v>1.0111010752688174</v>
      </c>
      <c r="F53" s="16"/>
      <c r="G53" s="16"/>
      <c r="H53" s="16"/>
    </row>
    <row r="54" spans="1:8" ht="12.75">
      <c r="A54" s="14">
        <v>16167</v>
      </c>
      <c r="B54" s="15">
        <v>38083</v>
      </c>
      <c r="C54" s="16">
        <f t="shared" si="4"/>
        <v>1.0373779862068966</v>
      </c>
      <c r="D54" s="16">
        <f t="shared" si="5"/>
        <v>1.0143638709677418</v>
      </c>
      <c r="E54" s="16">
        <f t="shared" si="6"/>
        <v>1.0117729032258065</v>
      </c>
      <c r="F54" s="16"/>
      <c r="G54" s="16"/>
      <c r="H54" s="16"/>
    </row>
    <row r="55" spans="1:8" ht="12.75">
      <c r="A55" s="14">
        <v>16168</v>
      </c>
      <c r="B55" s="15">
        <v>38084</v>
      </c>
      <c r="C55" s="16">
        <f t="shared" si="4"/>
        <v>1.038750179310345</v>
      </c>
      <c r="D55" s="16">
        <f t="shared" si="5"/>
        <v>1.0150374193548386</v>
      </c>
      <c r="E55" s="16">
        <f t="shared" si="6"/>
        <v>1.0124447311827958</v>
      </c>
      <c r="F55" s="16"/>
      <c r="G55" s="16"/>
      <c r="H55" s="16"/>
    </row>
    <row r="56" spans="1:8" ht="12.75">
      <c r="A56" s="14">
        <v>16169</v>
      </c>
      <c r="B56" s="15">
        <v>38085</v>
      </c>
      <c r="C56" s="16">
        <f t="shared" si="4"/>
        <v>1.0401223724137931</v>
      </c>
      <c r="D56" s="16">
        <f t="shared" si="5"/>
        <v>1.0157109677419356</v>
      </c>
      <c r="E56" s="16">
        <f t="shared" si="6"/>
        <v>1.013116559139785</v>
      </c>
      <c r="F56" s="16"/>
      <c r="G56" s="16"/>
      <c r="H56" s="16"/>
    </row>
    <row r="57" spans="1:8" ht="12.75">
      <c r="A57" s="14">
        <v>16170</v>
      </c>
      <c r="B57" s="15">
        <v>38086</v>
      </c>
      <c r="C57" s="16">
        <f t="shared" si="4"/>
        <v>1.0414945655172414</v>
      </c>
      <c r="D57" s="16">
        <f t="shared" si="5"/>
        <v>1.0163845161290321</v>
      </c>
      <c r="E57" s="16">
        <f t="shared" si="6"/>
        <v>1.0137883870967743</v>
      </c>
      <c r="F57" s="16"/>
      <c r="G57" s="16"/>
      <c r="H57" s="16"/>
    </row>
    <row r="58" spans="1:8" ht="12.75">
      <c r="A58" s="14">
        <v>16171</v>
      </c>
      <c r="B58" s="15">
        <v>38087</v>
      </c>
      <c r="C58" s="16">
        <f t="shared" si="4"/>
        <v>1.04286675862069</v>
      </c>
      <c r="D58" s="16">
        <f t="shared" si="5"/>
        <v>1.017058064516129</v>
      </c>
      <c r="E58" s="16">
        <f t="shared" si="6"/>
        <v>1.0144602150537634</v>
      </c>
      <c r="F58" s="16"/>
      <c r="G58" s="16"/>
      <c r="H58" s="16"/>
    </row>
    <row r="59" spans="1:8" ht="12.75">
      <c r="A59" s="14">
        <v>16172</v>
      </c>
      <c r="B59" s="15">
        <v>38088</v>
      </c>
      <c r="C59" s="16">
        <f t="shared" si="4"/>
        <v>1.044238951724138</v>
      </c>
      <c r="D59" s="16">
        <f t="shared" si="5"/>
        <v>1.017731612903226</v>
      </c>
      <c r="E59" s="16">
        <f t="shared" si="6"/>
        <v>1.0151320430107529</v>
      </c>
      <c r="F59" s="16"/>
      <c r="G59" s="16"/>
      <c r="H59" s="16"/>
    </row>
    <row r="60" spans="1:8" ht="12.75">
      <c r="A60" s="14">
        <v>16173</v>
      </c>
      <c r="B60" s="15">
        <v>38089</v>
      </c>
      <c r="C60" s="16">
        <f t="shared" si="4"/>
        <v>1.0456111448275862</v>
      </c>
      <c r="D60" s="16">
        <f t="shared" si="5"/>
        <v>1.0184051612903224</v>
      </c>
      <c r="E60" s="16">
        <f t="shared" si="6"/>
        <v>1.015803870967742</v>
      </c>
      <c r="F60" s="16"/>
      <c r="G60" s="16"/>
      <c r="H60" s="16"/>
    </row>
    <row r="61" spans="1:8" ht="12.75">
      <c r="A61" s="14">
        <v>16174</v>
      </c>
      <c r="B61" s="15">
        <v>38090</v>
      </c>
      <c r="C61" s="16">
        <f t="shared" si="4"/>
        <v>1.0469833379310347</v>
      </c>
      <c r="D61" s="16">
        <f t="shared" si="5"/>
        <v>1.0190787096774192</v>
      </c>
      <c r="E61" s="16">
        <f t="shared" si="6"/>
        <v>1.0164756989247312</v>
      </c>
      <c r="F61" s="16"/>
      <c r="G61" s="16"/>
      <c r="H61" s="16"/>
    </row>
    <row r="62" spans="1:8" ht="12.75">
      <c r="A62" s="14">
        <v>16175</v>
      </c>
      <c r="B62" s="15">
        <v>38091</v>
      </c>
      <c r="C62" s="16">
        <f t="shared" si="4"/>
        <v>1.0483555310344828</v>
      </c>
      <c r="D62" s="16">
        <f t="shared" si="5"/>
        <v>1.0197522580645162</v>
      </c>
      <c r="E62" s="16">
        <f t="shared" si="6"/>
        <v>1.0171475268817205</v>
      </c>
      <c r="F62" s="16"/>
      <c r="G62" s="16"/>
      <c r="H62" s="16"/>
    </row>
    <row r="63" spans="1:8" ht="12.75">
      <c r="A63" s="14">
        <v>16176</v>
      </c>
      <c r="B63" s="15">
        <v>38092</v>
      </c>
      <c r="C63" s="16">
        <f t="shared" si="4"/>
        <v>1.049727724137931</v>
      </c>
      <c r="D63" s="16">
        <f t="shared" si="5"/>
        <v>1.020425806451613</v>
      </c>
      <c r="E63" s="16">
        <f t="shared" si="6"/>
        <v>1.0178193548387098</v>
      </c>
      <c r="F63" s="16"/>
      <c r="G63" s="16"/>
      <c r="H63" s="16"/>
    </row>
    <row r="64" spans="1:8" ht="12.75">
      <c r="A64" s="14">
        <v>16177</v>
      </c>
      <c r="B64" s="15">
        <v>38093</v>
      </c>
      <c r="C64" s="16">
        <f t="shared" si="4"/>
        <v>1.0510999172413795</v>
      </c>
      <c r="D64" s="16">
        <f t="shared" si="5"/>
        <v>1.0210993548387095</v>
      </c>
      <c r="E64" s="16">
        <f t="shared" si="6"/>
        <v>1.0184911827956988</v>
      </c>
      <c r="F64" s="16"/>
      <c r="G64" s="16"/>
      <c r="H64" s="16"/>
    </row>
    <row r="65" spans="1:8" ht="12.75">
      <c r="A65" s="14">
        <v>16178</v>
      </c>
      <c r="B65" s="15">
        <v>38094</v>
      </c>
      <c r="C65" s="16">
        <f t="shared" si="4"/>
        <v>1.0524721103448276</v>
      </c>
      <c r="D65" s="16">
        <f t="shared" si="5"/>
        <v>1.0217729032258065</v>
      </c>
      <c r="E65" s="16">
        <f t="shared" si="6"/>
        <v>1.0191630107526883</v>
      </c>
      <c r="F65" s="16"/>
      <c r="G65" s="16"/>
      <c r="H65" s="16"/>
    </row>
    <row r="66" spans="1:8" ht="12.75">
      <c r="A66" s="14">
        <v>16179</v>
      </c>
      <c r="B66" s="15">
        <v>38095</v>
      </c>
      <c r="C66" s="16">
        <f t="shared" si="4"/>
        <v>1.0538443034482758</v>
      </c>
      <c r="D66" s="16">
        <f t="shared" si="5"/>
        <v>1.0224464516129033</v>
      </c>
      <c r="E66" s="16">
        <f t="shared" si="6"/>
        <v>1.0198348387096774</v>
      </c>
      <c r="F66" s="16"/>
      <c r="G66" s="16"/>
      <c r="H66" s="16"/>
    </row>
    <row r="67" spans="1:8" ht="12.75">
      <c r="A67" s="14">
        <v>16180</v>
      </c>
      <c r="B67" s="15">
        <v>38096</v>
      </c>
      <c r="C67" s="16">
        <f t="shared" si="4"/>
        <v>1.0552164965517243</v>
      </c>
      <c r="D67" s="16">
        <f t="shared" si="5"/>
        <v>1.0231199999999998</v>
      </c>
      <c r="E67" s="16">
        <f t="shared" si="6"/>
        <v>1.0205066666666667</v>
      </c>
      <c r="F67" s="16">
        <f aca="true" t="shared" si="7" ref="F67:F78">+((A67-$A$67)*(0.02/30)+1)</f>
        <v>1</v>
      </c>
      <c r="G67" s="16"/>
      <c r="H67" s="16"/>
    </row>
    <row r="68" spans="1:8" ht="12.75">
      <c r="A68" s="14">
        <v>16181</v>
      </c>
      <c r="B68" s="15">
        <v>38097</v>
      </c>
      <c r="C68" s="16">
        <f t="shared" si="4"/>
        <v>1.0565886896551724</v>
      </c>
      <c r="D68" s="16">
        <f t="shared" si="5"/>
        <v>1.0237935483870968</v>
      </c>
      <c r="E68" s="16">
        <f t="shared" si="6"/>
        <v>1.0211784946236562</v>
      </c>
      <c r="F68" s="16">
        <f t="shared" si="7"/>
        <v>1.0006666666666666</v>
      </c>
      <c r="G68" s="16"/>
      <c r="H68" s="16"/>
    </row>
    <row r="69" spans="1:8" ht="12.75">
      <c r="A69" s="14">
        <v>16182</v>
      </c>
      <c r="B69" s="15">
        <v>38098</v>
      </c>
      <c r="C69" s="16">
        <f t="shared" si="4"/>
        <v>1.0579608827586209</v>
      </c>
      <c r="D69" s="16">
        <f t="shared" si="5"/>
        <v>1.0244670967741936</v>
      </c>
      <c r="E69" s="16">
        <f t="shared" si="6"/>
        <v>1.0218503225806452</v>
      </c>
      <c r="F69" s="16">
        <f t="shared" si="7"/>
        <v>1.0013333333333334</v>
      </c>
      <c r="G69" s="16"/>
      <c r="H69" s="16"/>
    </row>
    <row r="70" spans="1:8" ht="12.75">
      <c r="A70" s="14">
        <v>16183</v>
      </c>
      <c r="B70" s="15">
        <v>38099</v>
      </c>
      <c r="C70" s="16">
        <f t="shared" si="4"/>
        <v>1.0593330758620692</v>
      </c>
      <c r="D70" s="16">
        <f t="shared" si="5"/>
        <v>1.02514064516129</v>
      </c>
      <c r="E70" s="16">
        <f t="shared" si="6"/>
        <v>1.0225221505376345</v>
      </c>
      <c r="F70" s="16">
        <f t="shared" si="7"/>
        <v>1.002</v>
      </c>
      <c r="G70" s="16"/>
      <c r="H70" s="16"/>
    </row>
    <row r="71" spans="1:8" ht="12.75">
      <c r="A71" s="14">
        <v>16184</v>
      </c>
      <c r="B71" s="15">
        <v>38100</v>
      </c>
      <c r="C71" s="16">
        <f t="shared" si="4"/>
        <v>1.0607052689655172</v>
      </c>
      <c r="D71" s="16">
        <f t="shared" si="5"/>
        <v>1.025814193548387</v>
      </c>
      <c r="E71" s="16">
        <f t="shared" si="6"/>
        <v>1.0231939784946238</v>
      </c>
      <c r="F71" s="16">
        <f t="shared" si="7"/>
        <v>1.0026666666666666</v>
      </c>
      <c r="G71" s="16"/>
      <c r="H71" s="16"/>
    </row>
    <row r="72" spans="1:8" ht="12.75">
      <c r="A72" s="14">
        <v>16185</v>
      </c>
      <c r="B72" s="15">
        <v>38101</v>
      </c>
      <c r="C72" s="16">
        <f t="shared" si="4"/>
        <v>1.0620774620689657</v>
      </c>
      <c r="D72" s="16">
        <f t="shared" si="5"/>
        <v>1.0264877419354839</v>
      </c>
      <c r="E72" s="16">
        <f t="shared" si="6"/>
        <v>1.023865806451613</v>
      </c>
      <c r="F72" s="16">
        <f t="shared" si="7"/>
        <v>1.0033333333333334</v>
      </c>
      <c r="G72" s="16"/>
      <c r="H72" s="16"/>
    </row>
    <row r="73" spans="1:8" ht="12.75">
      <c r="A73" s="14">
        <v>16186</v>
      </c>
      <c r="B73" s="15">
        <v>38102</v>
      </c>
      <c r="C73" s="16">
        <f t="shared" si="4"/>
        <v>1.063449655172414</v>
      </c>
      <c r="D73" s="16">
        <f t="shared" si="5"/>
        <v>1.0271612903225804</v>
      </c>
      <c r="E73" s="16">
        <f t="shared" si="6"/>
        <v>1.0245376344086021</v>
      </c>
      <c r="F73" s="16">
        <f t="shared" si="7"/>
        <v>1.004</v>
      </c>
      <c r="G73" s="16"/>
      <c r="H73" s="16"/>
    </row>
    <row r="74" spans="1:8" ht="12.75">
      <c r="A74" s="14">
        <v>16187</v>
      </c>
      <c r="B74" s="15">
        <v>38103</v>
      </c>
      <c r="C74" s="16">
        <f t="shared" si="4"/>
        <v>1.064821848275862</v>
      </c>
      <c r="D74" s="16">
        <f t="shared" si="5"/>
        <v>1.0278348387096774</v>
      </c>
      <c r="E74" s="16">
        <f t="shared" si="6"/>
        <v>1.0252094623655916</v>
      </c>
      <c r="F74" s="16">
        <f t="shared" si="7"/>
        <v>1.0046666666666666</v>
      </c>
      <c r="G74" s="16"/>
      <c r="H74" s="16"/>
    </row>
    <row r="75" spans="1:8" ht="12.75">
      <c r="A75" s="14">
        <v>16188</v>
      </c>
      <c r="B75" s="15">
        <v>38104</v>
      </c>
      <c r="C75" s="16">
        <f t="shared" si="4"/>
        <v>1.0661940413793105</v>
      </c>
      <c r="D75" s="16">
        <f t="shared" si="5"/>
        <v>1.0285083870967742</v>
      </c>
      <c r="E75" s="16">
        <f t="shared" si="6"/>
        <v>1.0258812903225807</v>
      </c>
      <c r="F75" s="16">
        <f t="shared" si="7"/>
        <v>1.0053333333333334</v>
      </c>
      <c r="G75" s="16"/>
      <c r="H75" s="16"/>
    </row>
    <row r="76" spans="1:8" ht="12.75">
      <c r="A76" s="14">
        <v>16189</v>
      </c>
      <c r="B76" s="15">
        <v>38105</v>
      </c>
      <c r="C76" s="16">
        <f t="shared" si="4"/>
        <v>1.0675662344827586</v>
      </c>
      <c r="D76" s="16">
        <f t="shared" si="5"/>
        <v>1.029181935483871</v>
      </c>
      <c r="E76" s="16">
        <f t="shared" si="6"/>
        <v>1.02655311827957</v>
      </c>
      <c r="F76" s="16">
        <f t="shared" si="7"/>
        <v>1.006</v>
      </c>
      <c r="G76" s="16"/>
      <c r="H76" s="16"/>
    </row>
    <row r="77" spans="1:8" ht="12.75">
      <c r="A77" s="14">
        <v>16190</v>
      </c>
      <c r="B77" s="15">
        <v>38106</v>
      </c>
      <c r="C77" s="16">
        <f t="shared" si="4"/>
        <v>1.0689384275862068</v>
      </c>
      <c r="D77" s="16">
        <f t="shared" si="5"/>
        <v>1.0298554838709677</v>
      </c>
      <c r="E77" s="16">
        <f t="shared" si="6"/>
        <v>1.0272249462365592</v>
      </c>
      <c r="F77" s="16">
        <f t="shared" si="7"/>
        <v>1.0066666666666666</v>
      </c>
      <c r="G77" s="16"/>
      <c r="H77" s="16"/>
    </row>
    <row r="78" spans="1:8" ht="12.75">
      <c r="A78" s="14">
        <v>16191</v>
      </c>
      <c r="B78" s="15">
        <v>38107</v>
      </c>
      <c r="C78" s="16">
        <f t="shared" si="4"/>
        <v>1.0703106206896553</v>
      </c>
      <c r="D78" s="16">
        <f t="shared" si="5"/>
        <v>1.0305290322580645</v>
      </c>
      <c r="E78" s="16">
        <f t="shared" si="6"/>
        <v>1.0278967741935485</v>
      </c>
      <c r="F78" s="16">
        <f t="shared" si="7"/>
        <v>1.0073333333333334</v>
      </c>
      <c r="G78" s="16"/>
      <c r="H78" s="16"/>
    </row>
    <row r="79" spans="1:8" ht="12.75">
      <c r="A79" s="14">
        <v>16192</v>
      </c>
      <c r="B79" s="15">
        <v>38108</v>
      </c>
      <c r="C79" s="16">
        <f aca="true" t="shared" si="8" ref="C79:C109">+(($A$17-$A$4)*(0.02/29)+1)*(1.02)*(1.04)*(((A79+1-$A$79)*(0.04/31))+1)</f>
        <v>1.0716916666518355</v>
      </c>
      <c r="D79" s="16">
        <f aca="true" t="shared" si="9" ref="D79:D109">+(($A$48-$A$32)*(0.02/31)+1)*(1.02)*((A79+1-$A$79)*(0.04/31)+1)</f>
        <v>1.0318587471383973</v>
      </c>
      <c r="E79" s="16">
        <f aca="true" t="shared" si="10" ref="E79:E109">+(($A$48-$A$36)*(0.02/31)+1)*(1.02)*((A79+1-$A$79)*(0.04/31)+1)</f>
        <v>1.0292230926118626</v>
      </c>
      <c r="F79" s="16">
        <f aca="true" t="shared" si="11" ref="F79:F109">+(($A$78-$A$67)*(0.02/30)+1)*((A79+1-$A$79)*(0.02/31)+1)</f>
        <v>1.0079832258064518</v>
      </c>
      <c r="G79" s="16"/>
      <c r="H79" s="16"/>
    </row>
    <row r="80" spans="1:8" ht="12.75">
      <c r="A80" s="14">
        <v>16193</v>
      </c>
      <c r="B80" s="15">
        <v>38109</v>
      </c>
      <c r="C80" s="16">
        <f t="shared" si="8"/>
        <v>1.0730727126140158</v>
      </c>
      <c r="D80" s="16">
        <f t="shared" si="9"/>
        <v>1.0331884620187306</v>
      </c>
      <c r="E80" s="16">
        <f t="shared" si="10"/>
        <v>1.0305494110301772</v>
      </c>
      <c r="F80" s="16">
        <f t="shared" si="11"/>
        <v>1.0086331182795698</v>
      </c>
      <c r="G80" s="16"/>
      <c r="H80" s="16"/>
    </row>
    <row r="81" spans="1:8" ht="12.75">
      <c r="A81" s="14">
        <v>16194</v>
      </c>
      <c r="B81" s="15">
        <v>38110</v>
      </c>
      <c r="C81" s="16">
        <f t="shared" si="8"/>
        <v>1.074453758576196</v>
      </c>
      <c r="D81" s="16">
        <f t="shared" si="9"/>
        <v>1.0345181768990634</v>
      </c>
      <c r="E81" s="16">
        <f t="shared" si="10"/>
        <v>1.0318757294484913</v>
      </c>
      <c r="F81" s="16">
        <f t="shared" si="11"/>
        <v>1.0092830107526882</v>
      </c>
      <c r="G81" s="16"/>
      <c r="H81" s="16"/>
    </row>
    <row r="82" spans="1:8" ht="12.75">
      <c r="A82" s="14">
        <v>16195</v>
      </c>
      <c r="B82" s="15">
        <v>38111</v>
      </c>
      <c r="C82" s="16">
        <f t="shared" si="8"/>
        <v>1.075834804538376</v>
      </c>
      <c r="D82" s="16">
        <f t="shared" si="9"/>
        <v>1.0358478917793963</v>
      </c>
      <c r="E82" s="16">
        <f t="shared" si="10"/>
        <v>1.0332020478668056</v>
      </c>
      <c r="F82" s="16">
        <f t="shared" si="11"/>
        <v>1.0099329032258066</v>
      </c>
      <c r="G82" s="16"/>
      <c r="H82" s="16"/>
    </row>
    <row r="83" spans="1:8" ht="12.75">
      <c r="A83" s="14">
        <v>16196</v>
      </c>
      <c r="B83" s="15">
        <v>38112</v>
      </c>
      <c r="C83" s="16">
        <f t="shared" si="8"/>
        <v>1.0772158505005562</v>
      </c>
      <c r="D83" s="16">
        <f t="shared" si="9"/>
        <v>1.0371776066597294</v>
      </c>
      <c r="E83" s="16">
        <f t="shared" si="10"/>
        <v>1.0345283662851197</v>
      </c>
      <c r="F83" s="16">
        <f t="shared" si="11"/>
        <v>1.0105827956989248</v>
      </c>
      <c r="G83" s="16"/>
      <c r="H83" s="16"/>
    </row>
    <row r="84" spans="1:8" ht="12.75">
      <c r="A84" s="14">
        <v>16197</v>
      </c>
      <c r="B84" s="15">
        <v>38113</v>
      </c>
      <c r="C84" s="16">
        <f t="shared" si="8"/>
        <v>1.0785968964627366</v>
      </c>
      <c r="D84" s="16">
        <f t="shared" si="9"/>
        <v>1.0385073215400624</v>
      </c>
      <c r="E84" s="16">
        <f t="shared" si="10"/>
        <v>1.0358546847034342</v>
      </c>
      <c r="F84" s="16">
        <f t="shared" si="11"/>
        <v>1.011232688172043</v>
      </c>
      <c r="G84" s="16"/>
      <c r="H84" s="16"/>
    </row>
    <row r="85" spans="1:8" ht="12.75">
      <c r="A85" s="14">
        <v>16198</v>
      </c>
      <c r="B85" s="15">
        <v>38114</v>
      </c>
      <c r="C85" s="16">
        <f t="shared" si="8"/>
        <v>1.0799779424249167</v>
      </c>
      <c r="D85" s="16">
        <f t="shared" si="9"/>
        <v>1.0398370364203953</v>
      </c>
      <c r="E85" s="16">
        <f t="shared" si="10"/>
        <v>1.0371810031217483</v>
      </c>
      <c r="F85" s="16">
        <f t="shared" si="11"/>
        <v>1.0118825806451612</v>
      </c>
      <c r="G85" s="16"/>
      <c r="H85" s="16"/>
    </row>
    <row r="86" spans="1:8" ht="12.75">
      <c r="A86" s="14">
        <v>16199</v>
      </c>
      <c r="B86" s="15">
        <v>38115</v>
      </c>
      <c r="C86" s="16">
        <f t="shared" si="8"/>
        <v>1.0813589883870969</v>
      </c>
      <c r="D86" s="16">
        <f t="shared" si="9"/>
        <v>1.0411667513007283</v>
      </c>
      <c r="E86" s="16">
        <f t="shared" si="10"/>
        <v>1.0385073215400624</v>
      </c>
      <c r="F86" s="16">
        <f t="shared" si="11"/>
        <v>1.0125324731182797</v>
      </c>
      <c r="G86" s="16"/>
      <c r="H86" s="16"/>
    </row>
    <row r="87" spans="1:8" ht="12.75">
      <c r="A87" s="14">
        <v>16200</v>
      </c>
      <c r="B87" s="15">
        <v>38116</v>
      </c>
      <c r="C87" s="16">
        <f t="shared" si="8"/>
        <v>1.0827400343492772</v>
      </c>
      <c r="D87" s="16">
        <f t="shared" si="9"/>
        <v>1.0424964661810614</v>
      </c>
      <c r="E87" s="16">
        <f t="shared" si="10"/>
        <v>1.039833639958377</v>
      </c>
      <c r="F87" s="16">
        <f t="shared" si="11"/>
        <v>1.013182365591398</v>
      </c>
      <c r="G87" s="16"/>
      <c r="H87" s="16"/>
    </row>
    <row r="88" spans="1:8" ht="12.75">
      <c r="A88" s="14">
        <v>16201</v>
      </c>
      <c r="B88" s="15">
        <v>38117</v>
      </c>
      <c r="C88" s="16">
        <f t="shared" si="8"/>
        <v>1.0841210803114574</v>
      </c>
      <c r="D88" s="16">
        <f t="shared" si="9"/>
        <v>1.0438261810613945</v>
      </c>
      <c r="E88" s="16">
        <f t="shared" si="10"/>
        <v>1.041159958376691</v>
      </c>
      <c r="F88" s="16">
        <f t="shared" si="11"/>
        <v>1.013832258064516</v>
      </c>
      <c r="G88" s="16"/>
      <c r="H88" s="16"/>
    </row>
    <row r="89" spans="1:8" ht="12.75">
      <c r="A89" s="14">
        <v>16202</v>
      </c>
      <c r="B89" s="15">
        <v>38118</v>
      </c>
      <c r="C89" s="16">
        <f t="shared" si="8"/>
        <v>1.0855021262736375</v>
      </c>
      <c r="D89" s="16">
        <f t="shared" si="9"/>
        <v>1.0451558959417273</v>
      </c>
      <c r="E89" s="16">
        <f t="shared" si="10"/>
        <v>1.0424862767950054</v>
      </c>
      <c r="F89" s="16">
        <f t="shared" si="11"/>
        <v>1.0144821505376345</v>
      </c>
      <c r="G89" s="16"/>
      <c r="H89" s="16"/>
    </row>
    <row r="90" spans="1:8" ht="12.75">
      <c r="A90" s="14">
        <v>16203</v>
      </c>
      <c r="B90" s="15">
        <v>38119</v>
      </c>
      <c r="C90" s="16">
        <f t="shared" si="8"/>
        <v>1.0868831722358177</v>
      </c>
      <c r="D90" s="16">
        <f t="shared" si="9"/>
        <v>1.0464856108220602</v>
      </c>
      <c r="E90" s="16">
        <f t="shared" si="10"/>
        <v>1.0438125952133195</v>
      </c>
      <c r="F90" s="16">
        <f t="shared" si="11"/>
        <v>1.0151320430107529</v>
      </c>
      <c r="G90" s="16"/>
      <c r="H90" s="16"/>
    </row>
    <row r="91" spans="1:8" ht="12.75">
      <c r="A91" s="14">
        <v>16204</v>
      </c>
      <c r="B91" s="15">
        <v>38120</v>
      </c>
      <c r="C91" s="16">
        <f t="shared" si="8"/>
        <v>1.088264218197998</v>
      </c>
      <c r="D91" s="16">
        <f t="shared" si="9"/>
        <v>1.0478153257023934</v>
      </c>
      <c r="E91" s="16">
        <f t="shared" si="10"/>
        <v>1.045138913631634</v>
      </c>
      <c r="F91" s="16">
        <f t="shared" si="11"/>
        <v>1.015781935483871</v>
      </c>
      <c r="G91" s="16"/>
      <c r="H91" s="16"/>
    </row>
    <row r="92" spans="1:8" ht="12.75">
      <c r="A92" s="14">
        <v>16205</v>
      </c>
      <c r="B92" s="15">
        <v>38121</v>
      </c>
      <c r="C92" s="16">
        <f t="shared" si="8"/>
        <v>1.0896452641601782</v>
      </c>
      <c r="D92" s="16">
        <f t="shared" si="9"/>
        <v>1.0491450405827263</v>
      </c>
      <c r="E92" s="16">
        <f t="shared" si="10"/>
        <v>1.0464652320499481</v>
      </c>
      <c r="F92" s="16">
        <f t="shared" si="11"/>
        <v>1.0164318279569893</v>
      </c>
      <c r="G92" s="16"/>
      <c r="H92" s="16"/>
    </row>
    <row r="93" spans="1:8" ht="12.75">
      <c r="A93" s="14">
        <v>16206</v>
      </c>
      <c r="B93" s="15">
        <v>38122</v>
      </c>
      <c r="C93" s="16">
        <f t="shared" si="8"/>
        <v>1.0910263101223583</v>
      </c>
      <c r="D93" s="16">
        <f t="shared" si="9"/>
        <v>1.0504747554630591</v>
      </c>
      <c r="E93" s="16">
        <f t="shared" si="10"/>
        <v>1.0477915504682622</v>
      </c>
      <c r="F93" s="16">
        <f t="shared" si="11"/>
        <v>1.0170817204301077</v>
      </c>
      <c r="G93" s="16"/>
      <c r="H93" s="16"/>
    </row>
    <row r="94" spans="1:8" ht="12.75">
      <c r="A94" s="14">
        <v>16207</v>
      </c>
      <c r="B94" s="15">
        <v>38123</v>
      </c>
      <c r="C94" s="16">
        <f t="shared" si="8"/>
        <v>1.0924073560845386</v>
      </c>
      <c r="D94" s="16">
        <f t="shared" si="9"/>
        <v>1.0518044703433924</v>
      </c>
      <c r="E94" s="16">
        <f t="shared" si="10"/>
        <v>1.0491178688865768</v>
      </c>
      <c r="F94" s="16">
        <f t="shared" si="11"/>
        <v>1.017731612903226</v>
      </c>
      <c r="G94" s="16"/>
      <c r="H94" s="16"/>
    </row>
    <row r="95" spans="1:8" ht="12.75">
      <c r="A95" s="14">
        <v>16208</v>
      </c>
      <c r="B95" s="15">
        <v>38124</v>
      </c>
      <c r="C95" s="16">
        <f t="shared" si="8"/>
        <v>1.0937884020467188</v>
      </c>
      <c r="D95" s="16">
        <f t="shared" si="9"/>
        <v>1.0531341852237253</v>
      </c>
      <c r="E95" s="16">
        <f t="shared" si="10"/>
        <v>1.0504441873048909</v>
      </c>
      <c r="F95" s="16">
        <f t="shared" si="11"/>
        <v>1.018381505376344</v>
      </c>
      <c r="G95" s="16"/>
      <c r="H95" s="16"/>
    </row>
    <row r="96" spans="1:8" ht="12.75">
      <c r="A96" s="14">
        <v>16209</v>
      </c>
      <c r="B96" s="15">
        <v>38125</v>
      </c>
      <c r="C96" s="16">
        <f t="shared" si="8"/>
        <v>1.095169448008899</v>
      </c>
      <c r="D96" s="16">
        <f t="shared" si="9"/>
        <v>1.054463900104058</v>
      </c>
      <c r="E96" s="16">
        <f t="shared" si="10"/>
        <v>1.0517705057232052</v>
      </c>
      <c r="F96" s="16">
        <f t="shared" si="11"/>
        <v>1.0190313978494625</v>
      </c>
      <c r="G96" s="16"/>
      <c r="H96" s="16"/>
    </row>
    <row r="97" spans="1:8" ht="12.75">
      <c r="A97" s="14">
        <v>16210</v>
      </c>
      <c r="B97" s="15">
        <v>38126</v>
      </c>
      <c r="C97" s="16">
        <f t="shared" si="8"/>
        <v>1.096550493971079</v>
      </c>
      <c r="D97" s="16">
        <f t="shared" si="9"/>
        <v>1.0557936149843912</v>
      </c>
      <c r="E97" s="16">
        <f t="shared" si="10"/>
        <v>1.0530968241415193</v>
      </c>
      <c r="F97" s="16">
        <f t="shared" si="11"/>
        <v>1.0196812903225807</v>
      </c>
      <c r="G97" s="16">
        <f aca="true" t="shared" si="12" ref="G97:G109">+((A97-$A$97)*(0.02/31)+1)</f>
        <v>1</v>
      </c>
      <c r="H97" s="16"/>
    </row>
    <row r="98" spans="1:8" ht="12.75">
      <c r="A98" s="14">
        <v>16211</v>
      </c>
      <c r="B98" s="15">
        <v>38127</v>
      </c>
      <c r="C98" s="16">
        <f t="shared" si="8"/>
        <v>1.0979315399332594</v>
      </c>
      <c r="D98" s="16">
        <f t="shared" si="9"/>
        <v>1.0571233298647242</v>
      </c>
      <c r="E98" s="16">
        <f t="shared" si="10"/>
        <v>1.0544231425598336</v>
      </c>
      <c r="F98" s="16">
        <f t="shared" si="11"/>
        <v>1.0203311827956991</v>
      </c>
      <c r="G98" s="16">
        <f t="shared" si="12"/>
        <v>1.0006451612903227</v>
      </c>
      <c r="H98" s="16"/>
    </row>
    <row r="99" spans="1:8" ht="12.75">
      <c r="A99" s="14">
        <v>16212</v>
      </c>
      <c r="B99" s="15">
        <v>38128</v>
      </c>
      <c r="C99" s="16">
        <f t="shared" si="8"/>
        <v>1.0993125858954396</v>
      </c>
      <c r="D99" s="16">
        <f t="shared" si="9"/>
        <v>1.058453044745057</v>
      </c>
      <c r="E99" s="16">
        <f t="shared" si="10"/>
        <v>1.055749460978148</v>
      </c>
      <c r="F99" s="16">
        <f t="shared" si="11"/>
        <v>1.020981075268817</v>
      </c>
      <c r="G99" s="16">
        <f t="shared" si="12"/>
        <v>1.001290322580645</v>
      </c>
      <c r="H99" s="16"/>
    </row>
    <row r="100" spans="1:8" ht="12.75">
      <c r="A100" s="14">
        <v>16213</v>
      </c>
      <c r="B100" s="15">
        <v>38129</v>
      </c>
      <c r="C100" s="16">
        <f t="shared" si="8"/>
        <v>1.1006936318576197</v>
      </c>
      <c r="D100" s="16">
        <f t="shared" si="9"/>
        <v>1.0597827596253901</v>
      </c>
      <c r="E100" s="16">
        <f t="shared" si="10"/>
        <v>1.057075779396462</v>
      </c>
      <c r="F100" s="16">
        <f t="shared" si="11"/>
        <v>1.0216309677419355</v>
      </c>
      <c r="G100" s="16">
        <f t="shared" si="12"/>
        <v>1.0019354838709678</v>
      </c>
      <c r="H100" s="16"/>
    </row>
    <row r="101" spans="1:8" ht="12.75">
      <c r="A101" s="14">
        <v>16214</v>
      </c>
      <c r="B101" s="15">
        <v>38130</v>
      </c>
      <c r="C101" s="16">
        <f t="shared" si="8"/>
        <v>1.1020746778198</v>
      </c>
      <c r="D101" s="16">
        <f t="shared" si="9"/>
        <v>1.0611124745057232</v>
      </c>
      <c r="E101" s="16">
        <f t="shared" si="10"/>
        <v>1.0584020978147766</v>
      </c>
      <c r="F101" s="16">
        <f t="shared" si="11"/>
        <v>1.022280860215054</v>
      </c>
      <c r="G101" s="16">
        <f t="shared" si="12"/>
        <v>1.0025806451612904</v>
      </c>
      <c r="H101" s="16"/>
    </row>
    <row r="102" spans="1:8" ht="12.75">
      <c r="A102" s="14">
        <v>16215</v>
      </c>
      <c r="B102" s="15">
        <v>38131</v>
      </c>
      <c r="C102" s="16">
        <f t="shared" si="8"/>
        <v>1.1034557237819802</v>
      </c>
      <c r="D102" s="16">
        <f t="shared" si="9"/>
        <v>1.0624421893860563</v>
      </c>
      <c r="E102" s="16">
        <f t="shared" si="10"/>
        <v>1.0597284162330907</v>
      </c>
      <c r="F102" s="16">
        <f t="shared" si="11"/>
        <v>1.0229307526881721</v>
      </c>
      <c r="G102" s="16">
        <f t="shared" si="12"/>
        <v>1.0032258064516129</v>
      </c>
      <c r="H102" s="16"/>
    </row>
    <row r="103" spans="1:8" ht="12.75">
      <c r="A103" s="14">
        <v>16216</v>
      </c>
      <c r="B103" s="15">
        <v>38132</v>
      </c>
      <c r="C103" s="16">
        <f t="shared" si="8"/>
        <v>1.1048367697441603</v>
      </c>
      <c r="D103" s="16">
        <f t="shared" si="9"/>
        <v>1.0637719042663891</v>
      </c>
      <c r="E103" s="16">
        <f t="shared" si="10"/>
        <v>1.061054734651405</v>
      </c>
      <c r="F103" s="16">
        <f t="shared" si="11"/>
        <v>1.0235806451612903</v>
      </c>
      <c r="G103" s="16">
        <f t="shared" si="12"/>
        <v>1.0038709677419355</v>
      </c>
      <c r="H103" s="16"/>
    </row>
    <row r="104" spans="1:8" ht="12.75">
      <c r="A104" s="14">
        <v>16217</v>
      </c>
      <c r="B104" s="15">
        <v>38133</v>
      </c>
      <c r="C104" s="16">
        <f t="shared" si="8"/>
        <v>1.1062178157063405</v>
      </c>
      <c r="D104" s="16">
        <f t="shared" si="9"/>
        <v>1.065101619146722</v>
      </c>
      <c r="E104" s="16">
        <f t="shared" si="10"/>
        <v>1.062381053069719</v>
      </c>
      <c r="F104" s="16">
        <f t="shared" si="11"/>
        <v>1.0242305376344087</v>
      </c>
      <c r="G104" s="16">
        <f t="shared" si="12"/>
        <v>1.004516129032258</v>
      </c>
      <c r="H104" s="16"/>
    </row>
    <row r="105" spans="1:8" ht="12.75">
      <c r="A105" s="14">
        <v>16218</v>
      </c>
      <c r="B105" s="15">
        <v>38134</v>
      </c>
      <c r="C105" s="16">
        <f t="shared" si="8"/>
        <v>1.1075988616685208</v>
      </c>
      <c r="D105" s="16">
        <f t="shared" si="9"/>
        <v>1.0664313340270553</v>
      </c>
      <c r="E105" s="16">
        <f t="shared" si="10"/>
        <v>1.0637073714880334</v>
      </c>
      <c r="F105" s="16">
        <f t="shared" si="11"/>
        <v>1.024880430107527</v>
      </c>
      <c r="G105" s="16">
        <f t="shared" si="12"/>
        <v>1.0051612903225806</v>
      </c>
      <c r="H105" s="16"/>
    </row>
    <row r="106" spans="1:8" ht="12.75">
      <c r="A106" s="14">
        <v>16219</v>
      </c>
      <c r="B106" s="15">
        <v>38135</v>
      </c>
      <c r="C106" s="16">
        <f t="shared" si="8"/>
        <v>1.108979907630701</v>
      </c>
      <c r="D106" s="16">
        <f t="shared" si="9"/>
        <v>1.067761048907388</v>
      </c>
      <c r="E106" s="16">
        <f t="shared" si="10"/>
        <v>1.0650336899063477</v>
      </c>
      <c r="F106" s="16">
        <f t="shared" si="11"/>
        <v>1.0255303225806451</v>
      </c>
      <c r="G106" s="16">
        <f t="shared" si="12"/>
        <v>1.0058064516129033</v>
      </c>
      <c r="H106" s="16"/>
    </row>
    <row r="107" spans="1:8" ht="12.75">
      <c r="A107" s="14">
        <v>16220</v>
      </c>
      <c r="B107" s="15">
        <v>38136</v>
      </c>
      <c r="C107" s="16">
        <f t="shared" si="8"/>
        <v>1.1103609535928811</v>
      </c>
      <c r="D107" s="16">
        <f t="shared" si="9"/>
        <v>1.069090763787721</v>
      </c>
      <c r="E107" s="16">
        <f t="shared" si="10"/>
        <v>1.0663600083246618</v>
      </c>
      <c r="F107" s="16">
        <f t="shared" si="11"/>
        <v>1.0261802150537636</v>
      </c>
      <c r="G107" s="16">
        <f t="shared" si="12"/>
        <v>1.0064516129032257</v>
      </c>
      <c r="H107" s="16"/>
    </row>
    <row r="108" spans="1:8" ht="12.75">
      <c r="A108" s="14">
        <v>16221</v>
      </c>
      <c r="B108" s="15">
        <v>38137</v>
      </c>
      <c r="C108" s="16">
        <f t="shared" si="8"/>
        <v>1.1117419995550615</v>
      </c>
      <c r="D108" s="16">
        <f t="shared" si="9"/>
        <v>1.0704204786680542</v>
      </c>
      <c r="E108" s="16">
        <f t="shared" si="10"/>
        <v>1.0676863267429764</v>
      </c>
      <c r="F108" s="16">
        <f t="shared" si="11"/>
        <v>1.0268301075268818</v>
      </c>
      <c r="G108" s="16">
        <f t="shared" si="12"/>
        <v>1.0070967741935484</v>
      </c>
      <c r="H108" s="16"/>
    </row>
    <row r="109" spans="1:8" ht="12.75">
      <c r="A109" s="14">
        <v>16222</v>
      </c>
      <c r="B109" s="15">
        <v>38138</v>
      </c>
      <c r="C109" s="16">
        <f t="shared" si="8"/>
        <v>1.1131230455172416</v>
      </c>
      <c r="D109" s="16">
        <f t="shared" si="9"/>
        <v>1.071750193548387</v>
      </c>
      <c r="E109" s="16">
        <f t="shared" si="10"/>
        <v>1.0690126451612905</v>
      </c>
      <c r="F109" s="16">
        <f t="shared" si="11"/>
        <v>1.0274800000000002</v>
      </c>
      <c r="G109" s="16">
        <f t="shared" si="12"/>
        <v>1.007741935483871</v>
      </c>
      <c r="H109" s="16"/>
    </row>
    <row r="110" spans="1:8" ht="12.75">
      <c r="A110" s="14">
        <v>16223</v>
      </c>
      <c r="B110" s="15">
        <v>38139</v>
      </c>
      <c r="C110" s="16">
        <f aca="true" t="shared" si="13" ref="C110:C139">+(($A$17-$A$4)*(0.02/29)+1)*(1.02)*(1.05)^2*(((A110+1-$A$110)*(0.05/30))+1)</f>
        <v>1.1365232260344829</v>
      </c>
      <c r="D110" s="16">
        <f aca="true" t="shared" si="14" ref="D110:D139">+(($A$48-$A$32)*(0.02/31)+1)*(1.02)*(1.04)*((A110+1-$A$110)*(0.04/30)+1)</f>
        <v>1.0731791938064517</v>
      </c>
      <c r="E110" s="16">
        <f aca="true" t="shared" si="15" ref="E110:E139">+(($A$48-$A$36)*(0.02/31)+1)*(1.02)*(1.04)*((A110+1-$A$110)*(0.04/30)+1)</f>
        <v>1.0704379953548389</v>
      </c>
      <c r="F110" s="16">
        <f aca="true" t="shared" si="16" ref="F110:F139">+(($A$78-$A$67)*(0.02/30)+1)*(1.02)*((A110+1-$A$110)*(0.04/30)+1)</f>
        <v>1.0288499733333336</v>
      </c>
      <c r="G110" s="16">
        <f aca="true" t="shared" si="17" ref="G110:G139">+(($A$109-$A$97)*(0.02/31)+1)*((A110+1-$A$110)*(0.02/30)+1)</f>
        <v>1.0084137634408603</v>
      </c>
      <c r="H110" s="16"/>
    </row>
    <row r="111" spans="1:8" ht="12.75">
      <c r="A111" s="14">
        <v>16224</v>
      </c>
      <c r="B111" s="15">
        <v>38140</v>
      </c>
      <c r="C111" s="16">
        <f t="shared" si="13"/>
        <v>1.1384142796551726</v>
      </c>
      <c r="D111" s="16">
        <f t="shared" si="14"/>
        <v>1.074608194064516</v>
      </c>
      <c r="E111" s="16">
        <f t="shared" si="15"/>
        <v>1.0718633455483872</v>
      </c>
      <c r="F111" s="16">
        <f t="shared" si="16"/>
        <v>1.0302199466666668</v>
      </c>
      <c r="G111" s="16">
        <f t="shared" si="17"/>
        <v>1.0090855913978496</v>
      </c>
      <c r="H111" s="16"/>
    </row>
    <row r="112" spans="1:8" ht="12.75">
      <c r="A112" s="14">
        <v>16225</v>
      </c>
      <c r="B112" s="15">
        <v>38141</v>
      </c>
      <c r="C112" s="16">
        <f t="shared" si="13"/>
        <v>1.140305333275862</v>
      </c>
      <c r="D112" s="16">
        <f t="shared" si="14"/>
        <v>1.0760371943225806</v>
      </c>
      <c r="E112" s="16">
        <f t="shared" si="15"/>
        <v>1.0732886957419356</v>
      </c>
      <c r="F112" s="16">
        <f t="shared" si="16"/>
        <v>1.0315899200000003</v>
      </c>
      <c r="G112" s="16">
        <f t="shared" si="17"/>
        <v>1.0097574193548389</v>
      </c>
      <c r="H112" s="16"/>
    </row>
    <row r="113" spans="1:8" ht="12.75">
      <c r="A113" s="14">
        <v>16226</v>
      </c>
      <c r="B113" s="15">
        <v>38142</v>
      </c>
      <c r="C113" s="16">
        <f t="shared" si="13"/>
        <v>1.1421963868965517</v>
      </c>
      <c r="D113" s="16">
        <f t="shared" si="14"/>
        <v>1.0774661945806452</v>
      </c>
      <c r="E113" s="16">
        <f t="shared" si="15"/>
        <v>1.074714045935484</v>
      </c>
      <c r="F113" s="16">
        <f t="shared" si="16"/>
        <v>1.0329598933333335</v>
      </c>
      <c r="G113" s="16">
        <f t="shared" si="17"/>
        <v>1.010429247311828</v>
      </c>
      <c r="H113" s="16"/>
    </row>
    <row r="114" spans="1:8" ht="12.75">
      <c r="A114" s="14">
        <v>16227</v>
      </c>
      <c r="B114" s="15">
        <v>38143</v>
      </c>
      <c r="C114" s="16">
        <f t="shared" si="13"/>
        <v>1.1440874405172414</v>
      </c>
      <c r="D114" s="16">
        <f t="shared" si="14"/>
        <v>1.0788951948387095</v>
      </c>
      <c r="E114" s="16">
        <f t="shared" si="15"/>
        <v>1.0761393961290324</v>
      </c>
      <c r="F114" s="16">
        <f t="shared" si="16"/>
        <v>1.0343298666666667</v>
      </c>
      <c r="G114" s="16">
        <f t="shared" si="17"/>
        <v>1.0111010752688174</v>
      </c>
      <c r="H114" s="16"/>
    </row>
    <row r="115" spans="1:8" ht="12.75">
      <c r="A115" s="14">
        <v>16228</v>
      </c>
      <c r="B115" s="15">
        <v>38144</v>
      </c>
      <c r="C115" s="16">
        <f t="shared" si="13"/>
        <v>1.145978494137931</v>
      </c>
      <c r="D115" s="16">
        <f t="shared" si="14"/>
        <v>1.0803241950967741</v>
      </c>
      <c r="E115" s="16">
        <f t="shared" si="15"/>
        <v>1.0775647463225808</v>
      </c>
      <c r="F115" s="16">
        <f t="shared" si="16"/>
        <v>1.0356998400000001</v>
      </c>
      <c r="G115" s="16">
        <f t="shared" si="17"/>
        <v>1.0117729032258065</v>
      </c>
      <c r="H115" s="16"/>
    </row>
    <row r="116" spans="1:8" ht="12.75">
      <c r="A116" s="14">
        <v>16229</v>
      </c>
      <c r="B116" s="15">
        <v>38145</v>
      </c>
      <c r="C116" s="16">
        <f t="shared" si="13"/>
        <v>1.1478695477586207</v>
      </c>
      <c r="D116" s="16">
        <f t="shared" si="14"/>
        <v>1.0817531953548387</v>
      </c>
      <c r="E116" s="16">
        <f t="shared" si="15"/>
        <v>1.0789900965161292</v>
      </c>
      <c r="F116" s="16">
        <f t="shared" si="16"/>
        <v>1.0370698133333336</v>
      </c>
      <c r="G116" s="16">
        <f t="shared" si="17"/>
        <v>1.0124447311827958</v>
      </c>
      <c r="H116" s="16"/>
    </row>
    <row r="117" spans="1:8" ht="12.75">
      <c r="A117" s="14">
        <v>16230</v>
      </c>
      <c r="B117" s="15">
        <v>38146</v>
      </c>
      <c r="C117" s="16">
        <f t="shared" si="13"/>
        <v>1.1497606013793105</v>
      </c>
      <c r="D117" s="16">
        <f t="shared" si="14"/>
        <v>1.083182195612903</v>
      </c>
      <c r="E117" s="16">
        <f t="shared" si="15"/>
        <v>1.0804154467096776</v>
      </c>
      <c r="F117" s="16">
        <f t="shared" si="16"/>
        <v>1.0384397866666668</v>
      </c>
      <c r="G117" s="16">
        <f t="shared" si="17"/>
        <v>1.013116559139785</v>
      </c>
      <c r="H117" s="16"/>
    </row>
    <row r="118" spans="1:8" ht="12.75">
      <c r="A118" s="14">
        <v>16231</v>
      </c>
      <c r="B118" s="15">
        <v>38147</v>
      </c>
      <c r="C118" s="16">
        <f t="shared" si="13"/>
        <v>1.151651655</v>
      </c>
      <c r="D118" s="16">
        <f t="shared" si="14"/>
        <v>1.0846111958709677</v>
      </c>
      <c r="E118" s="16">
        <f t="shared" si="15"/>
        <v>1.081840796903226</v>
      </c>
      <c r="F118" s="16">
        <f t="shared" si="16"/>
        <v>1.0398097600000002</v>
      </c>
      <c r="G118" s="16">
        <f t="shared" si="17"/>
        <v>1.0137883870967743</v>
      </c>
      <c r="H118" s="16"/>
    </row>
    <row r="119" spans="1:8" ht="12.75">
      <c r="A119" s="14">
        <v>16232</v>
      </c>
      <c r="B119" s="15">
        <v>38148</v>
      </c>
      <c r="C119" s="16">
        <f t="shared" si="13"/>
        <v>1.1535427086206895</v>
      </c>
      <c r="D119" s="16">
        <f t="shared" si="14"/>
        <v>1.0860401961290322</v>
      </c>
      <c r="E119" s="16">
        <f t="shared" si="15"/>
        <v>1.0832661470967744</v>
      </c>
      <c r="F119" s="16">
        <f t="shared" si="16"/>
        <v>1.0411797333333337</v>
      </c>
      <c r="G119" s="16">
        <f t="shared" si="17"/>
        <v>1.0144602150537634</v>
      </c>
      <c r="H119" s="16"/>
    </row>
    <row r="120" spans="1:8" ht="12.75">
      <c r="A120" s="14">
        <v>16233</v>
      </c>
      <c r="B120" s="15">
        <v>38149</v>
      </c>
      <c r="C120" s="16">
        <f t="shared" si="13"/>
        <v>1.1554337622413793</v>
      </c>
      <c r="D120" s="16">
        <f t="shared" si="14"/>
        <v>1.0874691963870966</v>
      </c>
      <c r="E120" s="16">
        <f t="shared" si="15"/>
        <v>1.0846914972903228</v>
      </c>
      <c r="F120" s="16">
        <f t="shared" si="16"/>
        <v>1.0425497066666667</v>
      </c>
      <c r="G120" s="16">
        <f t="shared" si="17"/>
        <v>1.0151320430107529</v>
      </c>
      <c r="H120" s="16"/>
    </row>
    <row r="121" spans="1:8" ht="12.75">
      <c r="A121" s="14">
        <v>16234</v>
      </c>
      <c r="B121" s="15">
        <v>38150</v>
      </c>
      <c r="C121" s="16">
        <f t="shared" si="13"/>
        <v>1.157324815862069</v>
      </c>
      <c r="D121" s="16">
        <f t="shared" si="14"/>
        <v>1.0888981966451612</v>
      </c>
      <c r="E121" s="16">
        <f t="shared" si="15"/>
        <v>1.0861168474838712</v>
      </c>
      <c r="F121" s="16">
        <f t="shared" si="16"/>
        <v>1.0439196800000001</v>
      </c>
      <c r="G121" s="16">
        <f t="shared" si="17"/>
        <v>1.015803870967742</v>
      </c>
      <c r="H121" s="16"/>
    </row>
    <row r="122" spans="1:8" ht="12.75">
      <c r="A122" s="14">
        <v>16235</v>
      </c>
      <c r="B122" s="15">
        <v>38151</v>
      </c>
      <c r="C122" s="16">
        <f t="shared" si="13"/>
        <v>1.1592158694827588</v>
      </c>
      <c r="D122" s="16">
        <f t="shared" si="14"/>
        <v>1.0903271969032258</v>
      </c>
      <c r="E122" s="16">
        <f t="shared" si="15"/>
        <v>1.0875421976774196</v>
      </c>
      <c r="F122" s="16">
        <f t="shared" si="16"/>
        <v>1.0452896533333336</v>
      </c>
      <c r="G122" s="16">
        <f t="shared" si="17"/>
        <v>1.0164756989247312</v>
      </c>
      <c r="H122" s="16"/>
    </row>
    <row r="123" spans="1:8" ht="12.75">
      <c r="A123" s="14">
        <v>16236</v>
      </c>
      <c r="B123" s="15">
        <v>38152</v>
      </c>
      <c r="C123" s="16">
        <f t="shared" si="13"/>
        <v>1.1611069231034483</v>
      </c>
      <c r="D123" s="16">
        <f t="shared" si="14"/>
        <v>1.0917561971612901</v>
      </c>
      <c r="E123" s="16">
        <f t="shared" si="15"/>
        <v>1.0889675478709677</v>
      </c>
      <c r="F123" s="16">
        <f t="shared" si="16"/>
        <v>1.0466596266666668</v>
      </c>
      <c r="G123" s="16">
        <f t="shared" si="17"/>
        <v>1.0171475268817205</v>
      </c>
      <c r="H123" s="16">
        <f aca="true" t="shared" si="18" ref="H123:H139">+((A123-$A$123)*(0.02/30)+1)</f>
        <v>1</v>
      </c>
    </row>
    <row r="124" spans="1:8" ht="12.75">
      <c r="A124" s="14">
        <v>16237</v>
      </c>
      <c r="B124" s="15">
        <v>38153</v>
      </c>
      <c r="C124" s="16">
        <f t="shared" si="13"/>
        <v>1.1629979767241378</v>
      </c>
      <c r="D124" s="16">
        <f t="shared" si="14"/>
        <v>1.093185197419355</v>
      </c>
      <c r="E124" s="16">
        <f t="shared" si="15"/>
        <v>1.0903928980645163</v>
      </c>
      <c r="F124" s="16">
        <f t="shared" si="16"/>
        <v>1.0480296000000002</v>
      </c>
      <c r="G124" s="16">
        <f t="shared" si="17"/>
        <v>1.0178193548387098</v>
      </c>
      <c r="H124" s="16">
        <f t="shared" si="18"/>
        <v>1.0006666666666666</v>
      </c>
    </row>
    <row r="125" spans="1:8" ht="12.75">
      <c r="A125" s="14">
        <v>16238</v>
      </c>
      <c r="B125" s="15">
        <v>38154</v>
      </c>
      <c r="C125" s="16">
        <f t="shared" si="13"/>
        <v>1.1648890303448276</v>
      </c>
      <c r="D125" s="16">
        <f t="shared" si="14"/>
        <v>1.0946141976774195</v>
      </c>
      <c r="E125" s="16">
        <f t="shared" si="15"/>
        <v>1.0918182482580647</v>
      </c>
      <c r="F125" s="16">
        <f t="shared" si="16"/>
        <v>1.0493995733333337</v>
      </c>
      <c r="G125" s="16">
        <f t="shared" si="17"/>
        <v>1.0184911827956988</v>
      </c>
      <c r="H125" s="16">
        <f t="shared" si="18"/>
        <v>1.0013333333333334</v>
      </c>
    </row>
    <row r="126" spans="1:8" ht="12.75">
      <c r="A126" s="14">
        <v>16239</v>
      </c>
      <c r="B126" s="15">
        <v>38155</v>
      </c>
      <c r="C126" s="16">
        <f t="shared" si="13"/>
        <v>1.1667800839655171</v>
      </c>
      <c r="D126" s="16">
        <f t="shared" si="14"/>
        <v>1.0960431979354839</v>
      </c>
      <c r="E126" s="16">
        <f t="shared" si="15"/>
        <v>1.093243598451613</v>
      </c>
      <c r="F126" s="16">
        <f t="shared" si="16"/>
        <v>1.0507695466666669</v>
      </c>
      <c r="G126" s="16">
        <f t="shared" si="17"/>
        <v>1.0191630107526883</v>
      </c>
      <c r="H126" s="16">
        <f t="shared" si="18"/>
        <v>1.002</v>
      </c>
    </row>
    <row r="127" spans="1:9" ht="12.75">
      <c r="A127" s="14">
        <v>16240</v>
      </c>
      <c r="B127" s="15">
        <v>38156</v>
      </c>
      <c r="C127" s="16">
        <f t="shared" si="13"/>
        <v>1.1686711375862069</v>
      </c>
      <c r="D127" s="16">
        <f t="shared" si="14"/>
        <v>1.0974721981935485</v>
      </c>
      <c r="E127" s="16">
        <f t="shared" si="15"/>
        <v>1.0946689486451615</v>
      </c>
      <c r="F127" s="16">
        <f t="shared" si="16"/>
        <v>1.05213952</v>
      </c>
      <c r="G127" s="16">
        <f t="shared" si="17"/>
        <v>1.0198348387096774</v>
      </c>
      <c r="H127" s="16">
        <f t="shared" si="18"/>
        <v>1.0026666666666666</v>
      </c>
      <c r="I127" s="16">
        <f aca="true" t="shared" si="19" ref="I127:I138">+((A127-$A$127)*(0.02/30)+1)</f>
        <v>1</v>
      </c>
    </row>
    <row r="128" spans="1:9" ht="12.75">
      <c r="A128" s="14">
        <v>16241</v>
      </c>
      <c r="B128" s="15">
        <v>38157</v>
      </c>
      <c r="C128" s="16">
        <f t="shared" si="13"/>
        <v>1.1705621912068966</v>
      </c>
      <c r="D128" s="16">
        <f t="shared" si="14"/>
        <v>1.098901198451613</v>
      </c>
      <c r="E128" s="16">
        <f t="shared" si="15"/>
        <v>1.09609429883871</v>
      </c>
      <c r="F128" s="16">
        <f t="shared" si="16"/>
        <v>1.0535094933333335</v>
      </c>
      <c r="G128" s="16">
        <f t="shared" si="17"/>
        <v>1.0205066666666667</v>
      </c>
      <c r="H128" s="16">
        <f t="shared" si="18"/>
        <v>1.0033333333333334</v>
      </c>
      <c r="I128" s="16">
        <f t="shared" si="19"/>
        <v>1.0006666666666666</v>
      </c>
    </row>
    <row r="129" spans="1:9" ht="12.75">
      <c r="A129" s="14">
        <v>16242</v>
      </c>
      <c r="B129" s="15">
        <v>38158</v>
      </c>
      <c r="C129" s="16">
        <f t="shared" si="13"/>
        <v>1.1724532448275864</v>
      </c>
      <c r="D129" s="16">
        <f t="shared" si="14"/>
        <v>1.1003301987096774</v>
      </c>
      <c r="E129" s="16">
        <f t="shared" si="15"/>
        <v>1.097519649032258</v>
      </c>
      <c r="F129" s="16">
        <f t="shared" si="16"/>
        <v>1.0548794666666668</v>
      </c>
      <c r="G129" s="16">
        <f t="shared" si="17"/>
        <v>1.0211784946236562</v>
      </c>
      <c r="H129" s="16">
        <f t="shared" si="18"/>
        <v>1.004</v>
      </c>
      <c r="I129" s="16">
        <f t="shared" si="19"/>
        <v>1.0013333333333334</v>
      </c>
    </row>
    <row r="130" spans="1:9" ht="12.75">
      <c r="A130" s="14">
        <v>16243</v>
      </c>
      <c r="B130" s="15">
        <v>38159</v>
      </c>
      <c r="C130" s="16">
        <f t="shared" si="13"/>
        <v>1.1743442984482757</v>
      </c>
      <c r="D130" s="16">
        <f t="shared" si="14"/>
        <v>1.101759198967742</v>
      </c>
      <c r="E130" s="16">
        <f t="shared" si="15"/>
        <v>1.0989449992258067</v>
      </c>
      <c r="F130" s="16">
        <f t="shared" si="16"/>
        <v>1.0562494400000002</v>
      </c>
      <c r="G130" s="16">
        <f t="shared" si="17"/>
        <v>1.0218503225806452</v>
      </c>
      <c r="H130" s="16">
        <f t="shared" si="18"/>
        <v>1.0046666666666666</v>
      </c>
      <c r="I130" s="16">
        <f t="shared" si="19"/>
        <v>1.002</v>
      </c>
    </row>
    <row r="131" spans="1:9" ht="12.75">
      <c r="A131" s="14">
        <v>16244</v>
      </c>
      <c r="B131" s="15">
        <v>38160</v>
      </c>
      <c r="C131" s="16">
        <f t="shared" si="13"/>
        <v>1.1762353520689655</v>
      </c>
      <c r="D131" s="16">
        <f t="shared" si="14"/>
        <v>1.1031881992258066</v>
      </c>
      <c r="E131" s="16">
        <f t="shared" si="15"/>
        <v>1.100370349419355</v>
      </c>
      <c r="F131" s="16">
        <f t="shared" si="16"/>
        <v>1.0576194133333336</v>
      </c>
      <c r="G131" s="16">
        <f t="shared" si="17"/>
        <v>1.0225221505376345</v>
      </c>
      <c r="H131" s="16">
        <f t="shared" si="18"/>
        <v>1.0053333333333334</v>
      </c>
      <c r="I131" s="16">
        <f t="shared" si="19"/>
        <v>1.0026666666666666</v>
      </c>
    </row>
    <row r="132" spans="1:9" ht="12.75">
      <c r="A132" s="14">
        <v>16245</v>
      </c>
      <c r="B132" s="15">
        <v>38161</v>
      </c>
      <c r="C132" s="16">
        <f t="shared" si="13"/>
        <v>1.1781264056896552</v>
      </c>
      <c r="D132" s="16">
        <f t="shared" si="14"/>
        <v>1.104617199483871</v>
      </c>
      <c r="E132" s="16">
        <f t="shared" si="15"/>
        <v>1.1017956996129032</v>
      </c>
      <c r="F132" s="16">
        <f t="shared" si="16"/>
        <v>1.0589893866666669</v>
      </c>
      <c r="G132" s="16">
        <f t="shared" si="17"/>
        <v>1.0231939784946238</v>
      </c>
      <c r="H132" s="16">
        <f t="shared" si="18"/>
        <v>1.006</v>
      </c>
      <c r="I132" s="16">
        <f t="shared" si="19"/>
        <v>1.0033333333333334</v>
      </c>
    </row>
    <row r="133" spans="1:9" ht="12.75">
      <c r="A133" s="14">
        <v>16246</v>
      </c>
      <c r="B133" s="15">
        <v>38162</v>
      </c>
      <c r="C133" s="16">
        <f t="shared" si="13"/>
        <v>1.180017459310345</v>
      </c>
      <c r="D133" s="16">
        <f t="shared" si="14"/>
        <v>1.1060461997419355</v>
      </c>
      <c r="E133" s="16">
        <f t="shared" si="15"/>
        <v>1.1032210498064519</v>
      </c>
      <c r="F133" s="16">
        <f t="shared" si="16"/>
        <v>1.0603593600000003</v>
      </c>
      <c r="G133" s="16">
        <f t="shared" si="17"/>
        <v>1.023865806451613</v>
      </c>
      <c r="H133" s="16">
        <f t="shared" si="18"/>
        <v>1.0066666666666666</v>
      </c>
      <c r="I133" s="16">
        <f t="shared" si="19"/>
        <v>1.004</v>
      </c>
    </row>
    <row r="134" spans="1:9" ht="12.75">
      <c r="A134" s="14">
        <v>16247</v>
      </c>
      <c r="B134" s="15">
        <v>38163</v>
      </c>
      <c r="C134" s="16">
        <f t="shared" si="13"/>
        <v>1.1819085129310345</v>
      </c>
      <c r="D134" s="16">
        <f t="shared" si="14"/>
        <v>1.1074752</v>
      </c>
      <c r="E134" s="16">
        <f t="shared" si="15"/>
        <v>1.1046464000000003</v>
      </c>
      <c r="F134" s="16">
        <f t="shared" si="16"/>
        <v>1.0617293333333335</v>
      </c>
      <c r="G134" s="16">
        <f t="shared" si="17"/>
        <v>1.0245376344086021</v>
      </c>
      <c r="H134" s="16">
        <f t="shared" si="18"/>
        <v>1.0073333333333334</v>
      </c>
      <c r="I134" s="16">
        <f t="shared" si="19"/>
        <v>1.0046666666666666</v>
      </c>
    </row>
    <row r="135" spans="1:9" ht="12.75">
      <c r="A135" s="14">
        <v>16248</v>
      </c>
      <c r="B135" s="15">
        <v>38164</v>
      </c>
      <c r="C135" s="16">
        <f t="shared" si="13"/>
        <v>1.1837995665517242</v>
      </c>
      <c r="D135" s="16">
        <f t="shared" si="14"/>
        <v>1.1089042002580645</v>
      </c>
      <c r="E135" s="16">
        <f t="shared" si="15"/>
        <v>1.1060717501935484</v>
      </c>
      <c r="F135" s="16">
        <f t="shared" si="16"/>
        <v>1.0630993066666667</v>
      </c>
      <c r="G135" s="16">
        <f t="shared" si="17"/>
        <v>1.0252094623655916</v>
      </c>
      <c r="H135" s="16">
        <f t="shared" si="18"/>
        <v>1.008</v>
      </c>
      <c r="I135" s="16">
        <f t="shared" si="19"/>
        <v>1.0053333333333334</v>
      </c>
    </row>
    <row r="136" spans="1:9" ht="12.75">
      <c r="A136" s="14">
        <v>16249</v>
      </c>
      <c r="B136" s="15">
        <v>38165</v>
      </c>
      <c r="C136" s="16">
        <f t="shared" si="13"/>
        <v>1.1856906201724138</v>
      </c>
      <c r="D136" s="16">
        <f t="shared" si="14"/>
        <v>1.110333200516129</v>
      </c>
      <c r="E136" s="16">
        <f t="shared" si="15"/>
        <v>1.107497100387097</v>
      </c>
      <c r="F136" s="16">
        <f t="shared" si="16"/>
        <v>1.0644692800000002</v>
      </c>
      <c r="G136" s="16">
        <f t="shared" si="17"/>
        <v>1.0258812903225807</v>
      </c>
      <c r="H136" s="16">
        <f t="shared" si="18"/>
        <v>1.0086666666666666</v>
      </c>
      <c r="I136" s="16">
        <f t="shared" si="19"/>
        <v>1.006</v>
      </c>
    </row>
    <row r="137" spans="1:9" ht="12.75">
      <c r="A137" s="14">
        <v>16250</v>
      </c>
      <c r="B137" s="15">
        <v>38166</v>
      </c>
      <c r="C137" s="16">
        <f t="shared" si="13"/>
        <v>1.1875816737931033</v>
      </c>
      <c r="D137" s="16">
        <f t="shared" si="14"/>
        <v>1.1117622007741934</v>
      </c>
      <c r="E137" s="16">
        <f t="shared" si="15"/>
        <v>1.1089224505806452</v>
      </c>
      <c r="F137" s="16">
        <f t="shared" si="16"/>
        <v>1.0658392533333334</v>
      </c>
      <c r="G137" s="16">
        <f t="shared" si="17"/>
        <v>1.02655311827957</v>
      </c>
      <c r="H137" s="16">
        <f t="shared" si="18"/>
        <v>1.0093333333333334</v>
      </c>
      <c r="I137" s="16">
        <f t="shared" si="19"/>
        <v>1.0066666666666666</v>
      </c>
    </row>
    <row r="138" spans="1:9" ht="12.75">
      <c r="A138" s="14">
        <v>16251</v>
      </c>
      <c r="B138" s="15">
        <v>38167</v>
      </c>
      <c r="C138" s="16">
        <f t="shared" si="13"/>
        <v>1.189472727413793</v>
      </c>
      <c r="D138" s="16">
        <f t="shared" si="14"/>
        <v>1.113191201032258</v>
      </c>
      <c r="E138" s="16">
        <f t="shared" si="15"/>
        <v>1.1103478007741936</v>
      </c>
      <c r="F138" s="16">
        <f t="shared" si="16"/>
        <v>1.0672092266666668</v>
      </c>
      <c r="G138" s="16">
        <f t="shared" si="17"/>
        <v>1.0272249462365592</v>
      </c>
      <c r="H138" s="16">
        <f t="shared" si="18"/>
        <v>1.01</v>
      </c>
      <c r="I138" s="16">
        <f t="shared" si="19"/>
        <v>1.0073333333333334</v>
      </c>
    </row>
    <row r="139" spans="1:9" ht="12.75">
      <c r="A139" s="14">
        <v>16252</v>
      </c>
      <c r="B139" s="15">
        <v>38168</v>
      </c>
      <c r="C139" s="16">
        <f t="shared" si="13"/>
        <v>1.1913637810344828</v>
      </c>
      <c r="D139" s="16">
        <f t="shared" si="14"/>
        <v>1.1146202012903226</v>
      </c>
      <c r="E139" s="16">
        <f t="shared" si="15"/>
        <v>1.1117731509677422</v>
      </c>
      <c r="F139" s="16">
        <f t="shared" si="16"/>
        <v>1.0685792000000003</v>
      </c>
      <c r="G139" s="16">
        <f t="shared" si="17"/>
        <v>1.0278967741935485</v>
      </c>
      <c r="H139" s="16">
        <f t="shared" si="18"/>
        <v>1.0106666666666666</v>
      </c>
      <c r="I139" s="16">
        <f>+(($A$139-$A$127)*(0.02/30)+1)</f>
        <v>1.008</v>
      </c>
    </row>
    <row r="140" spans="1:9" s="20" customFormat="1" ht="12.75">
      <c r="A140" s="17">
        <v>16253</v>
      </c>
      <c r="B140" s="18">
        <v>38169</v>
      </c>
      <c r="C140" s="19">
        <f aca="true" t="shared" si="20" ref="C140:C170">+(($A$17-$A$4)*(0.02/29)+1)*(1.02)*(1.05)^3*(((A140+1-$A$140)*(0.05/31))+1)</f>
        <v>1.1932853355200226</v>
      </c>
      <c r="D140" s="19">
        <f aca="true" t="shared" si="21" ref="D140:D170">+(($A$48-$A$32)*(0.02/31)+1)*(1.02)*(1.05)^2*((A140+1-$A$140)*(0.05/31)+1)</f>
        <v>1.1379907713839752</v>
      </c>
      <c r="E140" s="19">
        <f aca="true" t="shared" si="22" ref="E140:E170">+(($A$48-$A$36)*(0.02/31)+1)*(1.02)*(1.05)^2*((A140+1-$A$140)*(0.05/31)+1)</f>
        <v>1.1350840261186268</v>
      </c>
      <c r="F140" s="19">
        <f aca="true" t="shared" si="23" ref="F140:F170">+(($A$78-$A$67)*(0.02/30)+1)*(1.02)*(1.04)*((A140+1-$A$140)*(0.04/31)+1)</f>
        <v>1.069958011870968</v>
      </c>
      <c r="G140" s="19">
        <f aca="true" t="shared" si="24" ref="G140:G170">+(($A$109-$A$97)*(0.02/31)+1)*(1.02)*((A140+1-$A$140)*(0.04/31)+1)</f>
        <v>1.0292230926118626</v>
      </c>
      <c r="H140" s="19">
        <f aca="true" t="shared" si="25" ref="H140:H170">+(($A$139-$A$123)*(0.02/30)+1)*((A140+1-$A$140)*(0.02/31)+1)</f>
        <v>1.0113187096774194</v>
      </c>
      <c r="I140" s="19">
        <f aca="true" t="shared" si="26" ref="I140:I170">+(($A$139-$A$127)*(0.02/30)+1)*((A140+1-$A$140)*(0.02/31)+1)</f>
        <v>1.0086503225806454</v>
      </c>
    </row>
    <row r="141" spans="1:9" ht="12.75">
      <c r="A141" s="14">
        <v>16254</v>
      </c>
      <c r="B141" s="15">
        <v>38170</v>
      </c>
      <c r="C141" s="16">
        <f t="shared" si="20"/>
        <v>1.195206890005562</v>
      </c>
      <c r="D141" s="16">
        <f t="shared" si="21"/>
        <v>1.139823284703434</v>
      </c>
      <c r="E141" s="16">
        <f t="shared" si="22"/>
        <v>1.136911858688866</v>
      </c>
      <c r="F141" s="16">
        <f t="shared" si="23"/>
        <v>1.0713368237419358</v>
      </c>
      <c r="G141" s="16">
        <f t="shared" si="24"/>
        <v>1.0305494110301772</v>
      </c>
      <c r="H141" s="16">
        <f t="shared" si="25"/>
        <v>1.0119707526881718</v>
      </c>
      <c r="I141" s="16">
        <f t="shared" si="26"/>
        <v>1.0093006451612903</v>
      </c>
    </row>
    <row r="142" spans="1:9" ht="12.75">
      <c r="A142" s="14">
        <v>16255</v>
      </c>
      <c r="B142" s="15">
        <v>38171</v>
      </c>
      <c r="C142" s="16">
        <f t="shared" si="20"/>
        <v>1.1971284444911015</v>
      </c>
      <c r="D142" s="16">
        <f t="shared" si="21"/>
        <v>1.141655798022893</v>
      </c>
      <c r="E142" s="16">
        <f t="shared" si="22"/>
        <v>1.1387396912591055</v>
      </c>
      <c r="F142" s="16">
        <f t="shared" si="23"/>
        <v>1.0727156356129035</v>
      </c>
      <c r="G142" s="16">
        <f t="shared" si="24"/>
        <v>1.0318757294484913</v>
      </c>
      <c r="H142" s="16">
        <f t="shared" si="25"/>
        <v>1.0126227956989247</v>
      </c>
      <c r="I142" s="16">
        <f t="shared" si="26"/>
        <v>1.0099509677419356</v>
      </c>
    </row>
    <row r="143" spans="1:9" ht="12.75">
      <c r="A143" s="14">
        <v>16256</v>
      </c>
      <c r="B143" s="15">
        <v>38172</v>
      </c>
      <c r="C143" s="16">
        <f t="shared" si="20"/>
        <v>1.1990499989766408</v>
      </c>
      <c r="D143" s="16">
        <f t="shared" si="21"/>
        <v>1.1434883113423517</v>
      </c>
      <c r="E143" s="16">
        <f t="shared" si="22"/>
        <v>1.1405675238293447</v>
      </c>
      <c r="F143" s="16">
        <f t="shared" si="23"/>
        <v>1.0740944474838712</v>
      </c>
      <c r="G143" s="16">
        <f t="shared" si="24"/>
        <v>1.0332020478668056</v>
      </c>
      <c r="H143" s="16">
        <f t="shared" si="25"/>
        <v>1.0132748387096775</v>
      </c>
      <c r="I143" s="16">
        <f t="shared" si="26"/>
        <v>1.0106012903225807</v>
      </c>
    </row>
    <row r="144" spans="1:9" ht="12.75">
      <c r="A144" s="14">
        <v>16257</v>
      </c>
      <c r="B144" s="15">
        <v>38173</v>
      </c>
      <c r="C144" s="16">
        <f t="shared" si="20"/>
        <v>1.2009715534621805</v>
      </c>
      <c r="D144" s="16">
        <f t="shared" si="21"/>
        <v>1.1453208246618107</v>
      </c>
      <c r="E144" s="16">
        <f t="shared" si="22"/>
        <v>1.1423953563995841</v>
      </c>
      <c r="F144" s="16">
        <f t="shared" si="23"/>
        <v>1.0754732593548388</v>
      </c>
      <c r="G144" s="16">
        <f t="shared" si="24"/>
        <v>1.0345283662851197</v>
      </c>
      <c r="H144" s="16">
        <f t="shared" si="25"/>
        <v>1.0139268817204299</v>
      </c>
      <c r="I144" s="16">
        <f t="shared" si="26"/>
        <v>1.0112516129032258</v>
      </c>
    </row>
    <row r="145" spans="1:9" ht="12.75">
      <c r="A145" s="14">
        <v>16258</v>
      </c>
      <c r="B145" s="15">
        <v>38174</v>
      </c>
      <c r="C145" s="16">
        <f t="shared" si="20"/>
        <v>1.20289310794772</v>
      </c>
      <c r="D145" s="16">
        <f t="shared" si="21"/>
        <v>1.1471533379812697</v>
      </c>
      <c r="E145" s="16">
        <f t="shared" si="22"/>
        <v>1.1442231889698236</v>
      </c>
      <c r="F145" s="16">
        <f t="shared" si="23"/>
        <v>1.0768520712258067</v>
      </c>
      <c r="G145" s="16">
        <f t="shared" si="24"/>
        <v>1.0358546847034342</v>
      </c>
      <c r="H145" s="16">
        <f t="shared" si="25"/>
        <v>1.0145789247311827</v>
      </c>
      <c r="I145" s="16">
        <f t="shared" si="26"/>
        <v>1.011901935483871</v>
      </c>
    </row>
    <row r="146" spans="1:9" ht="12.75">
      <c r="A146" s="14">
        <v>16259</v>
      </c>
      <c r="B146" s="15">
        <v>38175</v>
      </c>
      <c r="C146" s="16">
        <f t="shared" si="20"/>
        <v>1.2048146624332594</v>
      </c>
      <c r="D146" s="16">
        <f t="shared" si="21"/>
        <v>1.1489858513007285</v>
      </c>
      <c r="E146" s="16">
        <f t="shared" si="22"/>
        <v>1.1460510215400626</v>
      </c>
      <c r="F146" s="16">
        <f t="shared" si="23"/>
        <v>1.0782308830967744</v>
      </c>
      <c r="G146" s="16">
        <f t="shared" si="24"/>
        <v>1.0371810031217483</v>
      </c>
      <c r="H146" s="16">
        <f t="shared" si="25"/>
        <v>1.0152309677419353</v>
      </c>
      <c r="I146" s="16">
        <f t="shared" si="26"/>
        <v>1.012552258064516</v>
      </c>
    </row>
    <row r="147" spans="1:9" ht="12.75">
      <c r="A147" s="14">
        <v>16260</v>
      </c>
      <c r="B147" s="15">
        <v>38176</v>
      </c>
      <c r="C147" s="16">
        <f t="shared" si="20"/>
        <v>1.206736216918799</v>
      </c>
      <c r="D147" s="16">
        <f t="shared" si="21"/>
        <v>1.1508183646201875</v>
      </c>
      <c r="E147" s="16">
        <f t="shared" si="22"/>
        <v>1.147878854110302</v>
      </c>
      <c r="F147" s="16">
        <f t="shared" si="23"/>
        <v>1.079609694967742</v>
      </c>
      <c r="G147" s="16">
        <f t="shared" si="24"/>
        <v>1.0385073215400624</v>
      </c>
      <c r="H147" s="16">
        <f t="shared" si="25"/>
        <v>1.0158830107526882</v>
      </c>
      <c r="I147" s="16">
        <f t="shared" si="26"/>
        <v>1.0132025806451612</v>
      </c>
    </row>
    <row r="148" spans="1:9" ht="12.75">
      <c r="A148" s="14">
        <v>16261</v>
      </c>
      <c r="B148" s="15">
        <v>38177</v>
      </c>
      <c r="C148" s="16">
        <f t="shared" si="20"/>
        <v>1.2086577714043383</v>
      </c>
      <c r="D148" s="16">
        <f t="shared" si="21"/>
        <v>1.1526508779396463</v>
      </c>
      <c r="E148" s="16">
        <f t="shared" si="22"/>
        <v>1.1497066866805412</v>
      </c>
      <c r="F148" s="16">
        <f t="shared" si="23"/>
        <v>1.0809885068387102</v>
      </c>
      <c r="G148" s="16">
        <f t="shared" si="24"/>
        <v>1.039833639958377</v>
      </c>
      <c r="H148" s="16">
        <f t="shared" si="25"/>
        <v>1.0165350537634408</v>
      </c>
      <c r="I148" s="16">
        <f t="shared" si="26"/>
        <v>1.0138529032258066</v>
      </c>
    </row>
    <row r="149" spans="1:9" ht="12.75">
      <c r="A149" s="14">
        <v>16262</v>
      </c>
      <c r="B149" s="15">
        <v>38178</v>
      </c>
      <c r="C149" s="16">
        <f t="shared" si="20"/>
        <v>1.2105793258898778</v>
      </c>
      <c r="D149" s="16">
        <f t="shared" si="21"/>
        <v>1.1544833912591053</v>
      </c>
      <c r="E149" s="16">
        <f t="shared" si="22"/>
        <v>1.1515345192507807</v>
      </c>
      <c r="F149" s="16">
        <f t="shared" si="23"/>
        <v>1.0823673187096778</v>
      </c>
      <c r="G149" s="16">
        <f t="shared" si="24"/>
        <v>1.041159958376691</v>
      </c>
      <c r="H149" s="16">
        <f t="shared" si="25"/>
        <v>1.0171870967741934</v>
      </c>
      <c r="I149" s="16">
        <f t="shared" si="26"/>
        <v>1.0145032258064515</v>
      </c>
    </row>
    <row r="150" spans="1:9" ht="12.75">
      <c r="A150" s="14">
        <v>16263</v>
      </c>
      <c r="B150" s="15">
        <v>38179</v>
      </c>
      <c r="C150" s="16">
        <f t="shared" si="20"/>
        <v>1.2125008803754176</v>
      </c>
      <c r="D150" s="16">
        <f t="shared" si="21"/>
        <v>1.1563159045785643</v>
      </c>
      <c r="E150" s="16">
        <f t="shared" si="22"/>
        <v>1.15336235182102</v>
      </c>
      <c r="F150" s="16">
        <f t="shared" si="23"/>
        <v>1.0837461305806455</v>
      </c>
      <c r="G150" s="16">
        <f t="shared" si="24"/>
        <v>1.0424862767950054</v>
      </c>
      <c r="H150" s="16">
        <f t="shared" si="25"/>
        <v>1.0178391397849462</v>
      </c>
      <c r="I150" s="16">
        <f t="shared" si="26"/>
        <v>1.0151535483870968</v>
      </c>
    </row>
    <row r="151" spans="1:9" ht="12.75">
      <c r="A151" s="14">
        <v>16264</v>
      </c>
      <c r="B151" s="15">
        <v>38180</v>
      </c>
      <c r="C151" s="16">
        <f t="shared" si="20"/>
        <v>1.214422434860957</v>
      </c>
      <c r="D151" s="16">
        <f t="shared" si="21"/>
        <v>1.1581484178980228</v>
      </c>
      <c r="E151" s="16">
        <f t="shared" si="22"/>
        <v>1.1551901843912593</v>
      </c>
      <c r="F151" s="16">
        <f t="shared" si="23"/>
        <v>1.0851249424516132</v>
      </c>
      <c r="G151" s="16">
        <f t="shared" si="24"/>
        <v>1.0438125952133195</v>
      </c>
      <c r="H151" s="16">
        <f t="shared" si="25"/>
        <v>1.0184911827956988</v>
      </c>
      <c r="I151" s="16">
        <f t="shared" si="26"/>
        <v>1.015803870967742</v>
      </c>
    </row>
    <row r="152" spans="1:10" ht="12.75">
      <c r="A152" s="14">
        <v>16265</v>
      </c>
      <c r="B152" s="15">
        <v>38181</v>
      </c>
      <c r="C152" s="16">
        <f t="shared" si="20"/>
        <v>1.2163439893464965</v>
      </c>
      <c r="D152" s="16">
        <f t="shared" si="21"/>
        <v>1.1599809312174818</v>
      </c>
      <c r="E152" s="16">
        <f t="shared" si="22"/>
        <v>1.1570180169614988</v>
      </c>
      <c r="F152" s="16">
        <f t="shared" si="23"/>
        <v>1.086503754322581</v>
      </c>
      <c r="G152" s="16">
        <f t="shared" si="24"/>
        <v>1.045138913631634</v>
      </c>
      <c r="H152" s="16">
        <f t="shared" si="25"/>
        <v>1.0191432258064514</v>
      </c>
      <c r="I152" s="16">
        <f t="shared" si="26"/>
        <v>1.016454193548387</v>
      </c>
      <c r="J152" s="21">
        <f aca="true" t="shared" si="27" ref="J152:J201">+((A152-$A$152)*0.02/31+1)</f>
        <v>1</v>
      </c>
    </row>
    <row r="153" spans="1:10" ht="12.75">
      <c r="A153" s="14">
        <v>16266</v>
      </c>
      <c r="B153" s="15">
        <v>38182</v>
      </c>
      <c r="C153" s="16">
        <f t="shared" si="20"/>
        <v>1.2182655438320358</v>
      </c>
      <c r="D153" s="16">
        <f t="shared" si="21"/>
        <v>1.1618134445369406</v>
      </c>
      <c r="E153" s="16">
        <f t="shared" si="22"/>
        <v>1.158845849531738</v>
      </c>
      <c r="F153" s="16">
        <f t="shared" si="23"/>
        <v>1.0878825661935487</v>
      </c>
      <c r="G153" s="16">
        <f t="shared" si="24"/>
        <v>1.0464652320499481</v>
      </c>
      <c r="H153" s="16">
        <f t="shared" si="25"/>
        <v>1.0197952688172043</v>
      </c>
      <c r="I153" s="16">
        <f t="shared" si="26"/>
        <v>1.0171045161290322</v>
      </c>
      <c r="J153" s="21">
        <f t="shared" si="27"/>
        <v>1.0006451612903227</v>
      </c>
    </row>
    <row r="154" spans="1:10" ht="12.75">
      <c r="A154" s="14">
        <v>16267</v>
      </c>
      <c r="B154" s="15">
        <v>38183</v>
      </c>
      <c r="C154" s="16">
        <f t="shared" si="20"/>
        <v>1.2201870983175753</v>
      </c>
      <c r="D154" s="16">
        <f t="shared" si="21"/>
        <v>1.1636459578563996</v>
      </c>
      <c r="E154" s="16">
        <f t="shared" si="22"/>
        <v>1.1606736821019774</v>
      </c>
      <c r="F154" s="16">
        <f t="shared" si="23"/>
        <v>1.0892613780645164</v>
      </c>
      <c r="G154" s="16">
        <f t="shared" si="24"/>
        <v>1.0477915504682622</v>
      </c>
      <c r="H154" s="16">
        <f t="shared" si="25"/>
        <v>1.0204473118279571</v>
      </c>
      <c r="I154" s="16">
        <f t="shared" si="26"/>
        <v>1.0177548387096775</v>
      </c>
      <c r="J154" s="21">
        <f t="shared" si="27"/>
        <v>1.001290322580645</v>
      </c>
    </row>
    <row r="155" spans="1:10" ht="12.75">
      <c r="A155" s="14">
        <v>16268</v>
      </c>
      <c r="B155" s="15">
        <v>38184</v>
      </c>
      <c r="C155" s="16">
        <f t="shared" si="20"/>
        <v>1.2221086528031149</v>
      </c>
      <c r="D155" s="16">
        <f t="shared" si="21"/>
        <v>1.1654784711758586</v>
      </c>
      <c r="E155" s="16">
        <f t="shared" si="22"/>
        <v>1.1625015146722169</v>
      </c>
      <c r="F155" s="16">
        <f t="shared" si="23"/>
        <v>1.0906401899354843</v>
      </c>
      <c r="G155" s="16">
        <f t="shared" si="24"/>
        <v>1.0491178688865768</v>
      </c>
      <c r="H155" s="16">
        <f t="shared" si="25"/>
        <v>1.0210993548387095</v>
      </c>
      <c r="I155" s="16">
        <f t="shared" si="26"/>
        <v>1.0184051612903224</v>
      </c>
      <c r="J155" s="21">
        <f t="shared" si="27"/>
        <v>1.0019354838709678</v>
      </c>
    </row>
    <row r="156" spans="1:10" ht="12.75">
      <c r="A156" s="14">
        <v>16269</v>
      </c>
      <c r="B156" s="15">
        <v>38185</v>
      </c>
      <c r="C156" s="16">
        <f t="shared" si="20"/>
        <v>1.2240302072886542</v>
      </c>
      <c r="D156" s="16">
        <f t="shared" si="21"/>
        <v>1.1673109844953173</v>
      </c>
      <c r="E156" s="16">
        <f t="shared" si="22"/>
        <v>1.164329347242456</v>
      </c>
      <c r="F156" s="16">
        <f t="shared" si="23"/>
        <v>1.092019001806452</v>
      </c>
      <c r="G156" s="16">
        <f t="shared" si="24"/>
        <v>1.0504441873048909</v>
      </c>
      <c r="H156" s="16">
        <f t="shared" si="25"/>
        <v>1.0217513978494623</v>
      </c>
      <c r="I156" s="16">
        <f t="shared" si="26"/>
        <v>1.0190554838709678</v>
      </c>
      <c r="J156" s="21">
        <f t="shared" si="27"/>
        <v>1.0025806451612904</v>
      </c>
    </row>
    <row r="157" spans="1:10" ht="12.75">
      <c r="A157" s="14">
        <v>16270</v>
      </c>
      <c r="B157" s="15">
        <v>38186</v>
      </c>
      <c r="C157" s="16">
        <f t="shared" si="20"/>
        <v>1.225951761774194</v>
      </c>
      <c r="D157" s="16">
        <f t="shared" si="21"/>
        <v>1.1691434978147763</v>
      </c>
      <c r="E157" s="16">
        <f t="shared" si="22"/>
        <v>1.1661571798126955</v>
      </c>
      <c r="F157" s="16">
        <f t="shared" si="23"/>
        <v>1.0933978136774196</v>
      </c>
      <c r="G157" s="16">
        <f t="shared" si="24"/>
        <v>1.0517705057232052</v>
      </c>
      <c r="H157" s="16">
        <f t="shared" si="25"/>
        <v>1.0224034408602152</v>
      </c>
      <c r="I157" s="16">
        <f t="shared" si="26"/>
        <v>1.019705806451613</v>
      </c>
      <c r="J157" s="21">
        <f t="shared" si="27"/>
        <v>1.0032258064516129</v>
      </c>
    </row>
    <row r="158" spans="1:11" ht="12.75">
      <c r="A158" s="14">
        <v>16271</v>
      </c>
      <c r="B158" s="15">
        <v>38187</v>
      </c>
      <c r="C158" s="16">
        <f t="shared" si="20"/>
        <v>1.2278733162597335</v>
      </c>
      <c r="D158" s="16">
        <f t="shared" si="21"/>
        <v>1.1709760111342353</v>
      </c>
      <c r="E158" s="16">
        <f t="shared" si="22"/>
        <v>1.1679850123829347</v>
      </c>
      <c r="F158" s="16">
        <f t="shared" si="23"/>
        <v>1.0947766255483873</v>
      </c>
      <c r="G158" s="16">
        <f t="shared" si="24"/>
        <v>1.0530968241415193</v>
      </c>
      <c r="H158" s="16">
        <f t="shared" si="25"/>
        <v>1.0230554838709676</v>
      </c>
      <c r="I158" s="16">
        <f t="shared" si="26"/>
        <v>1.020356129032258</v>
      </c>
      <c r="J158" s="21">
        <f t="shared" si="27"/>
        <v>1.0038709677419355</v>
      </c>
      <c r="K158" s="21">
        <f aca="true" t="shared" si="28" ref="K158:K170">+((A158-$A$158)*0.02/31+1)</f>
        <v>1</v>
      </c>
    </row>
    <row r="159" spans="1:11" ht="12.75">
      <c r="A159" s="14">
        <v>16272</v>
      </c>
      <c r="B159" s="15">
        <v>38188</v>
      </c>
      <c r="C159" s="16">
        <f t="shared" si="20"/>
        <v>1.2297948707452728</v>
      </c>
      <c r="D159" s="16">
        <f t="shared" si="21"/>
        <v>1.172808524453694</v>
      </c>
      <c r="E159" s="16">
        <f t="shared" si="22"/>
        <v>1.169812844953174</v>
      </c>
      <c r="F159" s="16">
        <f t="shared" si="23"/>
        <v>1.0961554374193552</v>
      </c>
      <c r="G159" s="16">
        <f t="shared" si="24"/>
        <v>1.0544231425598336</v>
      </c>
      <c r="H159" s="16">
        <f t="shared" si="25"/>
        <v>1.0237075268817204</v>
      </c>
      <c r="I159" s="16">
        <f t="shared" si="26"/>
        <v>1.0210064516129034</v>
      </c>
      <c r="J159" s="21">
        <f t="shared" si="27"/>
        <v>1.004516129032258</v>
      </c>
      <c r="K159" s="21">
        <f t="shared" si="28"/>
        <v>1.0006451612903227</v>
      </c>
    </row>
    <row r="160" spans="1:11" ht="12.75">
      <c r="A160" s="14">
        <v>16273</v>
      </c>
      <c r="B160" s="15">
        <v>38189</v>
      </c>
      <c r="C160" s="16">
        <f t="shared" si="20"/>
        <v>1.2317164252308124</v>
      </c>
      <c r="D160" s="16">
        <f t="shared" si="21"/>
        <v>1.174641037773153</v>
      </c>
      <c r="E160" s="16">
        <f t="shared" si="22"/>
        <v>1.1716406775234134</v>
      </c>
      <c r="F160" s="16">
        <f t="shared" si="23"/>
        <v>1.0975342492903228</v>
      </c>
      <c r="G160" s="16">
        <f t="shared" si="24"/>
        <v>1.055749460978148</v>
      </c>
      <c r="H160" s="16">
        <f t="shared" si="25"/>
        <v>1.024359569892473</v>
      </c>
      <c r="I160" s="16">
        <f t="shared" si="26"/>
        <v>1.0216567741935483</v>
      </c>
      <c r="J160" s="21">
        <f t="shared" si="27"/>
        <v>1.0051612903225806</v>
      </c>
      <c r="K160" s="21">
        <f t="shared" si="28"/>
        <v>1.001290322580645</v>
      </c>
    </row>
    <row r="161" spans="1:11" ht="12.75">
      <c r="A161" s="14">
        <v>16274</v>
      </c>
      <c r="B161" s="15">
        <v>38190</v>
      </c>
      <c r="C161" s="16">
        <f t="shared" si="20"/>
        <v>1.2336379797163517</v>
      </c>
      <c r="D161" s="16">
        <f t="shared" si="21"/>
        <v>1.1764735510926119</v>
      </c>
      <c r="E161" s="16">
        <f t="shared" si="22"/>
        <v>1.1734685100936526</v>
      </c>
      <c r="F161" s="16">
        <f t="shared" si="23"/>
        <v>1.0989130611612905</v>
      </c>
      <c r="G161" s="16">
        <f t="shared" si="24"/>
        <v>1.057075779396462</v>
      </c>
      <c r="H161" s="16">
        <f t="shared" si="25"/>
        <v>1.0250116129032256</v>
      </c>
      <c r="I161" s="16">
        <f t="shared" si="26"/>
        <v>1.0223070967741936</v>
      </c>
      <c r="J161" s="21">
        <f t="shared" si="27"/>
        <v>1.0058064516129033</v>
      </c>
      <c r="K161" s="21">
        <f t="shared" si="28"/>
        <v>1.0019354838709678</v>
      </c>
    </row>
    <row r="162" spans="1:12" ht="12.75">
      <c r="A162" s="14">
        <v>16275</v>
      </c>
      <c r="B162" s="15">
        <v>38191</v>
      </c>
      <c r="C162" s="16">
        <f t="shared" si="20"/>
        <v>1.2355595342018912</v>
      </c>
      <c r="D162" s="16">
        <f t="shared" si="21"/>
        <v>1.1783060644120709</v>
      </c>
      <c r="E162" s="16">
        <f t="shared" si="22"/>
        <v>1.175296342663892</v>
      </c>
      <c r="F162" s="16">
        <f t="shared" si="23"/>
        <v>1.1002918730322584</v>
      </c>
      <c r="G162" s="16">
        <f t="shared" si="24"/>
        <v>1.0584020978147766</v>
      </c>
      <c r="H162" s="16">
        <f t="shared" si="25"/>
        <v>1.0256636559139785</v>
      </c>
      <c r="I162" s="16">
        <f t="shared" si="26"/>
        <v>1.0229574193548387</v>
      </c>
      <c r="J162" s="21">
        <f t="shared" si="27"/>
        <v>1.0064516129032257</v>
      </c>
      <c r="K162" s="21">
        <f t="shared" si="28"/>
        <v>1.0025806451612904</v>
      </c>
      <c r="L162" s="21">
        <f aca="true" t="shared" si="29" ref="L162:L170">+((A162-$A$162)*0.02/31+1)</f>
        <v>1</v>
      </c>
    </row>
    <row r="163" spans="1:12" ht="12.75">
      <c r="A163" s="14">
        <v>16276</v>
      </c>
      <c r="B163" s="15">
        <v>38192</v>
      </c>
      <c r="C163" s="16">
        <f t="shared" si="20"/>
        <v>1.2374810886874308</v>
      </c>
      <c r="D163" s="16">
        <f t="shared" si="21"/>
        <v>1.1801385777315299</v>
      </c>
      <c r="E163" s="16">
        <f t="shared" si="22"/>
        <v>1.1771241752341315</v>
      </c>
      <c r="F163" s="16">
        <f t="shared" si="23"/>
        <v>1.101670684903226</v>
      </c>
      <c r="G163" s="16">
        <f t="shared" si="24"/>
        <v>1.0597284162330907</v>
      </c>
      <c r="H163" s="16">
        <f t="shared" si="25"/>
        <v>1.026315698924731</v>
      </c>
      <c r="I163" s="16">
        <f t="shared" si="26"/>
        <v>1.0236077419354839</v>
      </c>
      <c r="J163" s="21">
        <f t="shared" si="27"/>
        <v>1.0070967741935484</v>
      </c>
      <c r="K163" s="21">
        <f t="shared" si="28"/>
        <v>1.0032258064516129</v>
      </c>
      <c r="L163" s="21">
        <f t="shared" si="29"/>
        <v>1.0006451612903227</v>
      </c>
    </row>
    <row r="164" spans="1:12" ht="12.75">
      <c r="A164" s="14">
        <v>16277</v>
      </c>
      <c r="B164" s="15">
        <v>38193</v>
      </c>
      <c r="C164" s="16">
        <f t="shared" si="20"/>
        <v>1.23940264317297</v>
      </c>
      <c r="D164" s="16">
        <f t="shared" si="21"/>
        <v>1.1819710910509886</v>
      </c>
      <c r="E164" s="16">
        <f t="shared" si="22"/>
        <v>1.1789520078043707</v>
      </c>
      <c r="F164" s="16">
        <f t="shared" si="23"/>
        <v>1.1030494967741937</v>
      </c>
      <c r="G164" s="16">
        <f t="shared" si="24"/>
        <v>1.061054734651405</v>
      </c>
      <c r="H164" s="16">
        <f t="shared" si="25"/>
        <v>1.0269677419354837</v>
      </c>
      <c r="I164" s="16">
        <f t="shared" si="26"/>
        <v>1.024258064516129</v>
      </c>
      <c r="J164" s="21">
        <f t="shared" si="27"/>
        <v>1.007741935483871</v>
      </c>
      <c r="K164" s="21">
        <f t="shared" si="28"/>
        <v>1.0038709677419355</v>
      </c>
      <c r="L164" s="21">
        <f t="shared" si="29"/>
        <v>1.001290322580645</v>
      </c>
    </row>
    <row r="165" spans="1:12" ht="12.75">
      <c r="A165" s="14">
        <v>16278</v>
      </c>
      <c r="B165" s="15">
        <v>38194</v>
      </c>
      <c r="C165" s="16">
        <f t="shared" si="20"/>
        <v>1.2413241976585099</v>
      </c>
      <c r="D165" s="16">
        <f t="shared" si="21"/>
        <v>1.1838036043704476</v>
      </c>
      <c r="E165" s="16">
        <f t="shared" si="22"/>
        <v>1.1807798403746101</v>
      </c>
      <c r="F165" s="16">
        <f t="shared" si="23"/>
        <v>1.1044283086451614</v>
      </c>
      <c r="G165" s="16">
        <f t="shared" si="24"/>
        <v>1.062381053069719</v>
      </c>
      <c r="H165" s="16">
        <f t="shared" si="25"/>
        <v>1.0276197849462365</v>
      </c>
      <c r="I165" s="16">
        <f t="shared" si="26"/>
        <v>1.0249083870967743</v>
      </c>
      <c r="J165" s="21">
        <f t="shared" si="27"/>
        <v>1.0083870967741935</v>
      </c>
      <c r="K165" s="21">
        <f t="shared" si="28"/>
        <v>1.004516129032258</v>
      </c>
      <c r="L165" s="21">
        <f t="shared" si="29"/>
        <v>1.0019354838709678</v>
      </c>
    </row>
    <row r="166" spans="1:12" ht="12.75">
      <c r="A166" s="14">
        <v>16279</v>
      </c>
      <c r="B166" s="15">
        <v>38195</v>
      </c>
      <c r="C166" s="16">
        <f t="shared" si="20"/>
        <v>1.2432457521440492</v>
      </c>
      <c r="D166" s="16">
        <f t="shared" si="21"/>
        <v>1.1856361176899064</v>
      </c>
      <c r="E166" s="16">
        <f t="shared" si="22"/>
        <v>1.1826076729448494</v>
      </c>
      <c r="F166" s="16">
        <f t="shared" si="23"/>
        <v>1.1058071205161295</v>
      </c>
      <c r="G166" s="16">
        <f t="shared" si="24"/>
        <v>1.0637073714880334</v>
      </c>
      <c r="H166" s="16">
        <f t="shared" si="25"/>
        <v>1.0282718279569891</v>
      </c>
      <c r="I166" s="16">
        <f t="shared" si="26"/>
        <v>1.0255587096774192</v>
      </c>
      <c r="J166" s="21">
        <f t="shared" si="27"/>
        <v>1.0090322580645161</v>
      </c>
      <c r="K166" s="21">
        <f t="shared" si="28"/>
        <v>1.0051612903225806</v>
      </c>
      <c r="L166" s="21">
        <f t="shared" si="29"/>
        <v>1.0025806451612904</v>
      </c>
    </row>
    <row r="167" spans="1:12" ht="12.75">
      <c r="A167" s="14">
        <v>16280</v>
      </c>
      <c r="B167" s="15">
        <v>38196</v>
      </c>
      <c r="C167" s="16">
        <f t="shared" si="20"/>
        <v>1.2451673066295887</v>
      </c>
      <c r="D167" s="16">
        <f t="shared" si="21"/>
        <v>1.1874686310093654</v>
      </c>
      <c r="E167" s="16">
        <f t="shared" si="22"/>
        <v>1.1844355055150888</v>
      </c>
      <c r="F167" s="16">
        <f t="shared" si="23"/>
        <v>1.1071859323870972</v>
      </c>
      <c r="G167" s="16">
        <f t="shared" si="24"/>
        <v>1.0650336899063477</v>
      </c>
      <c r="H167" s="16">
        <f t="shared" si="25"/>
        <v>1.028923870967742</v>
      </c>
      <c r="I167" s="16">
        <f t="shared" si="26"/>
        <v>1.0262090322580646</v>
      </c>
      <c r="J167" s="21">
        <f t="shared" si="27"/>
        <v>1.0096774193548388</v>
      </c>
      <c r="K167" s="21">
        <f t="shared" si="28"/>
        <v>1.0058064516129033</v>
      </c>
      <c r="L167" s="21">
        <f t="shared" si="29"/>
        <v>1.0032258064516129</v>
      </c>
    </row>
    <row r="168" spans="1:12" ht="12.75">
      <c r="A168" s="14">
        <v>16281</v>
      </c>
      <c r="B168" s="15">
        <v>38197</v>
      </c>
      <c r="C168" s="16">
        <f t="shared" si="20"/>
        <v>1.2470888611151283</v>
      </c>
      <c r="D168" s="16">
        <f t="shared" si="21"/>
        <v>1.1893011443288244</v>
      </c>
      <c r="E168" s="16">
        <f t="shared" si="22"/>
        <v>1.1862633380853282</v>
      </c>
      <c r="F168" s="16">
        <f t="shared" si="23"/>
        <v>1.1085647442580648</v>
      </c>
      <c r="G168" s="16">
        <f t="shared" si="24"/>
        <v>1.0663600083246618</v>
      </c>
      <c r="H168" s="16">
        <f t="shared" si="25"/>
        <v>1.0295759139784946</v>
      </c>
      <c r="I168" s="16">
        <f t="shared" si="26"/>
        <v>1.0268593548387097</v>
      </c>
      <c r="J168" s="21">
        <f t="shared" si="27"/>
        <v>1.0103225806451612</v>
      </c>
      <c r="K168" s="21">
        <f t="shared" si="28"/>
        <v>1.0064516129032257</v>
      </c>
      <c r="L168" s="21">
        <f t="shared" si="29"/>
        <v>1.0038709677419355</v>
      </c>
    </row>
    <row r="169" spans="1:12" ht="12.75">
      <c r="A169" s="14">
        <v>16282</v>
      </c>
      <c r="B169" s="15">
        <v>38198</v>
      </c>
      <c r="C169" s="16">
        <f t="shared" si="20"/>
        <v>1.2490104156006676</v>
      </c>
      <c r="D169" s="16">
        <f t="shared" si="21"/>
        <v>1.1911336576482832</v>
      </c>
      <c r="E169" s="16">
        <f t="shared" si="22"/>
        <v>1.1880911706555672</v>
      </c>
      <c r="F169" s="16">
        <f t="shared" si="23"/>
        <v>1.1099435561290327</v>
      </c>
      <c r="G169" s="16">
        <f t="shared" si="24"/>
        <v>1.0676863267429764</v>
      </c>
      <c r="H169" s="16">
        <f t="shared" si="25"/>
        <v>1.0302279569892472</v>
      </c>
      <c r="I169" s="16">
        <f t="shared" si="26"/>
        <v>1.0275096774193548</v>
      </c>
      <c r="J169" s="21">
        <f t="shared" si="27"/>
        <v>1.0109677419354839</v>
      </c>
      <c r="K169" s="21">
        <f t="shared" si="28"/>
        <v>1.0070967741935484</v>
      </c>
      <c r="L169" s="21">
        <f t="shared" si="29"/>
        <v>1.004516129032258</v>
      </c>
    </row>
    <row r="170" spans="1:12" ht="12.75">
      <c r="A170" s="14">
        <v>16283</v>
      </c>
      <c r="B170" s="15">
        <v>38199</v>
      </c>
      <c r="C170" s="16">
        <f t="shared" si="20"/>
        <v>1.2509319700862072</v>
      </c>
      <c r="D170" s="16">
        <f t="shared" si="21"/>
        <v>1.1929661709677422</v>
      </c>
      <c r="E170" s="16">
        <f t="shared" si="22"/>
        <v>1.1899190032258067</v>
      </c>
      <c r="F170" s="16">
        <f t="shared" si="23"/>
        <v>1.1113223680000004</v>
      </c>
      <c r="G170" s="16">
        <f t="shared" si="24"/>
        <v>1.0690126451612905</v>
      </c>
      <c r="H170" s="16">
        <f t="shared" si="25"/>
        <v>1.03088</v>
      </c>
      <c r="I170" s="16">
        <f t="shared" si="26"/>
        <v>1.02816</v>
      </c>
      <c r="J170" s="21">
        <f t="shared" si="27"/>
        <v>1.0116129032258065</v>
      </c>
      <c r="K170" s="21">
        <f t="shared" si="28"/>
        <v>1.007741935483871</v>
      </c>
      <c r="L170" s="21">
        <f t="shared" si="29"/>
        <v>1.0051612903225806</v>
      </c>
    </row>
    <row r="171" spans="1:11" s="20" customFormat="1" ht="12.75">
      <c r="A171" s="17">
        <v>16284</v>
      </c>
      <c r="B171" s="18">
        <v>38200</v>
      </c>
      <c r="C171" s="19">
        <f>+(($A$17-$A$4)*(0.02/29)+1)*(1.02)*(1.05)^4*(((A171+1-$A$171)*(0.05/31))+1)</f>
        <v>1.2529496022960236</v>
      </c>
      <c r="D171" s="19">
        <f>+(($A$48-$A$32)*(0.02/31)+1)*(1.02)*(1.05)^3*((A171+1-$A$171)*(0.05/31)+1)</f>
        <v>1.1948903099531738</v>
      </c>
      <c r="E171" s="19">
        <f>+(($A$48-$A$36)*(0.02/31)+1)*(1.02)*(1.05)^3*((A171+1-$A$171)*(0.05/31)+1)</f>
        <v>1.191838227424558</v>
      </c>
      <c r="F171" s="19">
        <f>+(($A$78-$A$67)*(0.02/30)+1)*(1.02)*(1.04)*(1.04)*((A171+1-$A$171)*(0.04/31)+1)</f>
        <v>1.1127563323458067</v>
      </c>
      <c r="G171" s="19">
        <f>+(($A$109-$A$97)*(0.02/31)+1)*(1.02)*(1.04)*((A171+1-$A$171)*(0.04/31)+1)</f>
        <v>1.0703920163163372</v>
      </c>
      <c r="H171" s="19">
        <f>+(($A$139-$A$123)*(0.02/30)+1)*(1.02)*((A171+1-$A$171)*(0.02/31)+1)</f>
        <v>1.0315450838709679</v>
      </c>
      <c r="I171" s="19">
        <f>+(($A$139-$A$127)*(0.02/30)+1)*(1.02)*((A171+1-$A$171)*(0.02/31)+1)</f>
        <v>1.0288233290322581</v>
      </c>
      <c r="J171" s="22">
        <f t="shared" si="27"/>
        <v>1.012258064516129</v>
      </c>
      <c r="K171" s="22"/>
    </row>
    <row r="172" spans="1:11" ht="12.75">
      <c r="A172" s="14">
        <v>16285</v>
      </c>
      <c r="B172" s="15">
        <v>38201</v>
      </c>
      <c r="C172" s="16">
        <f aca="true" t="shared" si="30" ref="C172:C201">+(($A$17-$A$4)*(0.02/29)+1)*(1.02)*(1.05)^4*(((A172+1-$A$171)*(0.05/31))+1)</f>
        <v>1.2549672345058398</v>
      </c>
      <c r="D172" s="16">
        <f aca="true" t="shared" si="31" ref="D172:D201">+(($A$48-$A$32)*(0.02/31)+1)*(1.02)*(1.05)^3*((A172+1-$A$171)*(0.05/31)+1)</f>
        <v>1.1968144489386057</v>
      </c>
      <c r="E172" s="16">
        <f aca="true" t="shared" si="32" ref="E172:E201">+(($A$48-$A$36)*(0.02/31)+1)*(1.02)*(1.05)^3*((A172+1-$A$171)*(0.05/31)+1)</f>
        <v>1.1937574516233092</v>
      </c>
      <c r="F172" s="16">
        <f aca="true" t="shared" si="33" ref="F172:F201">+(($A$78-$A$67)*(0.02/30)+1)*(1.02)*(1.04)*(1.04)*((A172+1-$A$171)*(0.04/31)+1)</f>
        <v>1.1141902966916135</v>
      </c>
      <c r="G172" s="16">
        <f aca="true" t="shared" si="34" ref="G172:G201">+(($A$109-$A$97)*(0.02/31)+1)*(1.02)*(1.04)*((A172+1-$A$171)*(0.04/31)+1)</f>
        <v>1.0717713874713841</v>
      </c>
      <c r="H172" s="16">
        <f aca="true" t="shared" si="35" ref="H172:H201">+(($A$139-$A$123)*(0.02/30)+1)*(1.02)*((A172+1-$A$171)*(0.02/31)+1)</f>
        <v>1.0322101677419355</v>
      </c>
      <c r="I172" s="16">
        <f aca="true" t="shared" si="36" ref="I172:I201">+(($A$139-$A$127)*(0.02/30)+1)*(1.02)*((A172+1-$A$171)*(0.02/31)+1)</f>
        <v>1.0294866580645161</v>
      </c>
      <c r="J172" s="21">
        <f t="shared" si="27"/>
        <v>1.0129032258064516</v>
      </c>
      <c r="K172" s="21"/>
    </row>
    <row r="173" spans="1:11" ht="12.75">
      <c r="A173" s="14">
        <v>16286</v>
      </c>
      <c r="B173" s="15">
        <v>38202</v>
      </c>
      <c r="C173" s="16">
        <f t="shared" si="30"/>
        <v>1.2569848667156565</v>
      </c>
      <c r="D173" s="16">
        <f t="shared" si="31"/>
        <v>1.1987385879240375</v>
      </c>
      <c r="E173" s="16">
        <f t="shared" si="32"/>
        <v>1.1956766758220607</v>
      </c>
      <c r="F173" s="16">
        <f t="shared" si="33"/>
        <v>1.1156242610374199</v>
      </c>
      <c r="G173" s="16">
        <f t="shared" si="34"/>
        <v>1.073150758626431</v>
      </c>
      <c r="H173" s="16">
        <f t="shared" si="35"/>
        <v>1.0328752516129032</v>
      </c>
      <c r="I173" s="16">
        <f t="shared" si="36"/>
        <v>1.030149987096774</v>
      </c>
      <c r="J173" s="21">
        <f t="shared" si="27"/>
        <v>1.013548387096774</v>
      </c>
      <c r="K173" s="21">
        <f>+(12*0.02/31+1)</f>
        <v>1.007741935483871</v>
      </c>
    </row>
    <row r="174" spans="1:11" ht="12.75">
      <c r="A174" s="14">
        <v>16287</v>
      </c>
      <c r="B174" s="15">
        <v>38203</v>
      </c>
      <c r="C174" s="16">
        <f t="shared" si="30"/>
        <v>1.2590024989254727</v>
      </c>
      <c r="D174" s="16">
        <f t="shared" si="31"/>
        <v>1.2006627269094692</v>
      </c>
      <c r="E174" s="16">
        <f t="shared" si="32"/>
        <v>1.1975959000208118</v>
      </c>
      <c r="F174" s="16">
        <f t="shared" si="33"/>
        <v>1.1170582253832262</v>
      </c>
      <c r="G174" s="16">
        <f t="shared" si="34"/>
        <v>1.0745301297814778</v>
      </c>
      <c r="H174" s="16">
        <f t="shared" si="35"/>
        <v>1.033540335483871</v>
      </c>
      <c r="I174" s="16">
        <f t="shared" si="36"/>
        <v>1.0308133161290323</v>
      </c>
      <c r="J174" s="21">
        <f t="shared" si="27"/>
        <v>1.0141935483870967</v>
      </c>
      <c r="K174" s="21"/>
    </row>
    <row r="175" spans="1:11" ht="12.75">
      <c r="A175" s="14">
        <v>16288</v>
      </c>
      <c r="B175" s="15">
        <v>38204</v>
      </c>
      <c r="C175" s="16">
        <f t="shared" si="30"/>
        <v>1.2610201311352893</v>
      </c>
      <c r="D175" s="16">
        <f t="shared" si="31"/>
        <v>1.202586865894901</v>
      </c>
      <c r="E175" s="16">
        <f t="shared" si="32"/>
        <v>1.1995151242195632</v>
      </c>
      <c r="F175" s="16">
        <f t="shared" si="33"/>
        <v>1.1184921897290325</v>
      </c>
      <c r="G175" s="16">
        <f t="shared" si="34"/>
        <v>1.0759095009365245</v>
      </c>
      <c r="H175" s="16">
        <f t="shared" si="35"/>
        <v>1.0342054193548387</v>
      </c>
      <c r="I175" s="16">
        <f t="shared" si="36"/>
        <v>1.0314766451612902</v>
      </c>
      <c r="J175" s="21">
        <f t="shared" si="27"/>
        <v>1.0148387096774194</v>
      </c>
      <c r="K175" s="21"/>
    </row>
    <row r="176" spans="1:11" ht="12.75">
      <c r="A176" s="14">
        <v>16289</v>
      </c>
      <c r="B176" s="15">
        <v>38205</v>
      </c>
      <c r="C176" s="16">
        <f t="shared" si="30"/>
        <v>1.2630377633451058</v>
      </c>
      <c r="D176" s="16">
        <f t="shared" si="31"/>
        <v>1.2045110048803331</v>
      </c>
      <c r="E176" s="16">
        <f t="shared" si="32"/>
        <v>1.2014343484183145</v>
      </c>
      <c r="F176" s="16">
        <f t="shared" si="33"/>
        <v>1.119926154074839</v>
      </c>
      <c r="G176" s="16">
        <f t="shared" si="34"/>
        <v>1.0772888720915714</v>
      </c>
      <c r="H176" s="16">
        <f t="shared" si="35"/>
        <v>1.0348705032258065</v>
      </c>
      <c r="I176" s="16">
        <f t="shared" si="36"/>
        <v>1.0321399741935484</v>
      </c>
      <c r="J176" s="21">
        <f t="shared" si="27"/>
        <v>1.0154838709677418</v>
      </c>
      <c r="K176" s="21"/>
    </row>
    <row r="177" spans="1:11" ht="12.75">
      <c r="A177" s="14">
        <v>16290</v>
      </c>
      <c r="B177" s="15">
        <v>38206</v>
      </c>
      <c r="C177" s="16">
        <f t="shared" si="30"/>
        <v>1.2650553955549222</v>
      </c>
      <c r="D177" s="16">
        <f t="shared" si="31"/>
        <v>1.2064351438657648</v>
      </c>
      <c r="E177" s="16">
        <f t="shared" si="32"/>
        <v>1.2033535726170657</v>
      </c>
      <c r="F177" s="16">
        <f t="shared" si="33"/>
        <v>1.1213601184206456</v>
      </c>
      <c r="G177" s="16">
        <f t="shared" si="34"/>
        <v>1.0786682432466181</v>
      </c>
      <c r="H177" s="16">
        <f t="shared" si="35"/>
        <v>1.0355355870967742</v>
      </c>
      <c r="I177" s="16">
        <f t="shared" si="36"/>
        <v>1.0328033032258064</v>
      </c>
      <c r="J177" s="21">
        <f t="shared" si="27"/>
        <v>1.0161290322580645</v>
      </c>
      <c r="K177" s="21"/>
    </row>
    <row r="178" spans="1:11" ht="12.75">
      <c r="A178" s="14">
        <v>16291</v>
      </c>
      <c r="B178" s="15">
        <v>38207</v>
      </c>
      <c r="C178" s="16">
        <f t="shared" si="30"/>
        <v>1.2670730277647386</v>
      </c>
      <c r="D178" s="16">
        <f t="shared" si="31"/>
        <v>1.2083592828511966</v>
      </c>
      <c r="E178" s="16">
        <f t="shared" si="32"/>
        <v>1.2052727968158172</v>
      </c>
      <c r="F178" s="16">
        <f t="shared" si="33"/>
        <v>1.122794082766452</v>
      </c>
      <c r="G178" s="16">
        <f t="shared" si="34"/>
        <v>1.080047614401665</v>
      </c>
      <c r="H178" s="16">
        <f t="shared" si="35"/>
        <v>1.0362006709677418</v>
      </c>
      <c r="I178" s="16">
        <f t="shared" si="36"/>
        <v>1.0334666322580643</v>
      </c>
      <c r="J178" s="21">
        <f t="shared" si="27"/>
        <v>1.0167741935483872</v>
      </c>
      <c r="K178" s="21"/>
    </row>
    <row r="179" spans="1:11" ht="12.75">
      <c r="A179" s="14">
        <v>16292</v>
      </c>
      <c r="B179" s="15">
        <v>38208</v>
      </c>
      <c r="C179" s="16">
        <f t="shared" si="30"/>
        <v>1.269090659974555</v>
      </c>
      <c r="D179" s="16">
        <f t="shared" si="31"/>
        <v>1.2102834218366283</v>
      </c>
      <c r="E179" s="16">
        <f t="shared" si="32"/>
        <v>1.2071920210145684</v>
      </c>
      <c r="F179" s="16">
        <f t="shared" si="33"/>
        <v>1.1242280471122585</v>
      </c>
      <c r="G179" s="16">
        <f t="shared" si="34"/>
        <v>1.081426985556712</v>
      </c>
      <c r="H179" s="16">
        <f t="shared" si="35"/>
        <v>1.0368657548387097</v>
      </c>
      <c r="I179" s="16">
        <f t="shared" si="36"/>
        <v>1.0341299612903225</v>
      </c>
      <c r="J179" s="21">
        <f t="shared" si="27"/>
        <v>1.0174193548387096</v>
      </c>
      <c r="K179" s="21"/>
    </row>
    <row r="180" spans="1:11" ht="12.75">
      <c r="A180" s="14">
        <v>16293</v>
      </c>
      <c r="B180" s="15">
        <v>38209</v>
      </c>
      <c r="C180" s="16">
        <f t="shared" si="30"/>
        <v>1.2711082921843715</v>
      </c>
      <c r="D180" s="16">
        <f t="shared" si="31"/>
        <v>1.2122075608220604</v>
      </c>
      <c r="E180" s="16">
        <f t="shared" si="32"/>
        <v>1.2091112452133197</v>
      </c>
      <c r="F180" s="16">
        <f t="shared" si="33"/>
        <v>1.1256620114580649</v>
      </c>
      <c r="G180" s="16">
        <f t="shared" si="34"/>
        <v>1.0828063567117587</v>
      </c>
      <c r="H180" s="16">
        <f t="shared" si="35"/>
        <v>1.0375308387096773</v>
      </c>
      <c r="I180" s="16">
        <f t="shared" si="36"/>
        <v>1.0347932903225805</v>
      </c>
      <c r="J180" s="21">
        <f t="shared" si="27"/>
        <v>1.0180645161290323</v>
      </c>
      <c r="K180" s="21"/>
    </row>
    <row r="181" spans="1:11" ht="12.75">
      <c r="A181" s="14">
        <v>16294</v>
      </c>
      <c r="B181" s="15">
        <v>38210</v>
      </c>
      <c r="C181" s="16">
        <f t="shared" si="30"/>
        <v>1.2731259243941881</v>
      </c>
      <c r="D181" s="16">
        <f t="shared" si="31"/>
        <v>1.2141316998074922</v>
      </c>
      <c r="E181" s="16">
        <f t="shared" si="32"/>
        <v>1.211030469412071</v>
      </c>
      <c r="F181" s="16">
        <f t="shared" si="33"/>
        <v>1.1270959758038714</v>
      </c>
      <c r="G181" s="16">
        <f t="shared" si="34"/>
        <v>1.0841857278668054</v>
      </c>
      <c r="H181" s="16">
        <f t="shared" si="35"/>
        <v>1.0381959225806452</v>
      </c>
      <c r="I181" s="16">
        <f t="shared" si="36"/>
        <v>1.0354566193548387</v>
      </c>
      <c r="J181" s="21">
        <f t="shared" si="27"/>
        <v>1.018709677419355</v>
      </c>
      <c r="K181" s="21"/>
    </row>
    <row r="182" spans="1:11" ht="12.75">
      <c r="A182" s="14">
        <v>16295</v>
      </c>
      <c r="B182" s="15">
        <v>38211</v>
      </c>
      <c r="C182" s="16">
        <f t="shared" si="30"/>
        <v>1.2751435566040044</v>
      </c>
      <c r="D182" s="16">
        <f t="shared" si="31"/>
        <v>1.216055838792924</v>
      </c>
      <c r="E182" s="16">
        <f t="shared" si="32"/>
        <v>1.2129496936108222</v>
      </c>
      <c r="F182" s="16">
        <f t="shared" si="33"/>
        <v>1.1285299401496778</v>
      </c>
      <c r="G182" s="16">
        <f t="shared" si="34"/>
        <v>1.0855650990218524</v>
      </c>
      <c r="H182" s="16">
        <f t="shared" si="35"/>
        <v>1.038861006451613</v>
      </c>
      <c r="I182" s="16">
        <f t="shared" si="36"/>
        <v>1.0361199483870969</v>
      </c>
      <c r="J182" s="21">
        <f t="shared" si="27"/>
        <v>1.0193548387096774</v>
      </c>
      <c r="K182" s="21"/>
    </row>
    <row r="183" spans="1:11" ht="12.75">
      <c r="A183" s="14">
        <v>16296</v>
      </c>
      <c r="B183" s="15">
        <v>38212</v>
      </c>
      <c r="C183" s="16">
        <f t="shared" si="30"/>
        <v>1.277161188813821</v>
      </c>
      <c r="D183" s="16">
        <f t="shared" si="31"/>
        <v>1.217979977778356</v>
      </c>
      <c r="E183" s="16">
        <f t="shared" si="32"/>
        <v>1.2148689178095737</v>
      </c>
      <c r="F183" s="16">
        <f t="shared" si="33"/>
        <v>1.1299639044954843</v>
      </c>
      <c r="G183" s="16">
        <f t="shared" si="34"/>
        <v>1.0869444701768993</v>
      </c>
      <c r="H183" s="16">
        <f t="shared" si="35"/>
        <v>1.0395260903225805</v>
      </c>
      <c r="I183" s="16">
        <f t="shared" si="36"/>
        <v>1.0367832774193546</v>
      </c>
      <c r="J183" s="21">
        <f t="shared" si="27"/>
        <v>1.02</v>
      </c>
      <c r="K183" s="21"/>
    </row>
    <row r="184" spans="1:10" ht="12.75">
      <c r="A184" s="14">
        <v>16297</v>
      </c>
      <c r="B184" s="15">
        <v>38213</v>
      </c>
      <c r="C184" s="16">
        <f t="shared" si="30"/>
        <v>1.2791788210236372</v>
      </c>
      <c r="D184" s="16">
        <f t="shared" si="31"/>
        <v>1.2199041167637876</v>
      </c>
      <c r="E184" s="16">
        <f t="shared" si="32"/>
        <v>1.2167881420083249</v>
      </c>
      <c r="F184" s="16">
        <f t="shared" si="33"/>
        <v>1.1313978688412907</v>
      </c>
      <c r="G184" s="16">
        <f t="shared" si="34"/>
        <v>1.088323841331946</v>
      </c>
      <c r="H184" s="16">
        <f t="shared" si="35"/>
        <v>1.0401911741935483</v>
      </c>
      <c r="I184" s="16">
        <f t="shared" si="36"/>
        <v>1.0374466064516128</v>
      </c>
      <c r="J184" s="21">
        <f t="shared" si="27"/>
        <v>1.0206451612903227</v>
      </c>
    </row>
    <row r="185" spans="1:10" ht="12.75">
      <c r="A185" s="14">
        <v>16298</v>
      </c>
      <c r="B185" s="15">
        <v>38214</v>
      </c>
      <c r="C185" s="16">
        <f t="shared" si="30"/>
        <v>1.2811964532334539</v>
      </c>
      <c r="D185" s="16">
        <f t="shared" si="31"/>
        <v>1.2218282557492195</v>
      </c>
      <c r="E185" s="16">
        <f t="shared" si="32"/>
        <v>1.2187073662070762</v>
      </c>
      <c r="F185" s="16">
        <f t="shared" si="33"/>
        <v>1.132831833187097</v>
      </c>
      <c r="G185" s="16">
        <f t="shared" si="34"/>
        <v>1.0897032124869928</v>
      </c>
      <c r="H185" s="16">
        <f t="shared" si="35"/>
        <v>1.0408562580645162</v>
      </c>
      <c r="I185" s="16">
        <f t="shared" si="36"/>
        <v>1.038109935483871</v>
      </c>
      <c r="J185" s="21">
        <f t="shared" si="27"/>
        <v>1.0212903225806451</v>
      </c>
    </row>
    <row r="186" spans="1:10" ht="12.75">
      <c r="A186" s="14">
        <v>16299</v>
      </c>
      <c r="B186" s="15">
        <v>38215</v>
      </c>
      <c r="C186" s="16">
        <f t="shared" si="30"/>
        <v>1.2832140854432703</v>
      </c>
      <c r="D186" s="16">
        <f t="shared" si="31"/>
        <v>1.2237523947346516</v>
      </c>
      <c r="E186" s="16">
        <f t="shared" si="32"/>
        <v>1.2206265904058275</v>
      </c>
      <c r="F186" s="16">
        <f t="shared" si="33"/>
        <v>1.1342657975329038</v>
      </c>
      <c r="G186" s="16">
        <f t="shared" si="34"/>
        <v>1.0910825836420397</v>
      </c>
      <c r="H186" s="16">
        <f t="shared" si="35"/>
        <v>1.0415213419354838</v>
      </c>
      <c r="I186" s="16">
        <f t="shared" si="36"/>
        <v>1.038773264516129</v>
      </c>
      <c r="J186" s="21">
        <f t="shared" si="27"/>
        <v>1.0219354838709678</v>
      </c>
    </row>
    <row r="187" spans="1:10" ht="12.75">
      <c r="A187" s="14">
        <v>16300</v>
      </c>
      <c r="B187" s="15">
        <v>38216</v>
      </c>
      <c r="C187" s="16">
        <f t="shared" si="30"/>
        <v>1.2852317176530867</v>
      </c>
      <c r="D187" s="16">
        <f t="shared" si="31"/>
        <v>1.2256765337200832</v>
      </c>
      <c r="E187" s="16">
        <f t="shared" si="32"/>
        <v>1.2225458146045787</v>
      </c>
      <c r="F187" s="16">
        <f t="shared" si="33"/>
        <v>1.1356997618787101</v>
      </c>
      <c r="G187" s="16">
        <f t="shared" si="34"/>
        <v>1.0924619547970866</v>
      </c>
      <c r="H187" s="16">
        <f t="shared" si="35"/>
        <v>1.0421864258064517</v>
      </c>
      <c r="I187" s="16">
        <f t="shared" si="36"/>
        <v>1.0394365935483871</v>
      </c>
      <c r="J187" s="21">
        <f t="shared" si="27"/>
        <v>1.0225806451612902</v>
      </c>
    </row>
    <row r="188" spans="1:10" ht="12.75">
      <c r="A188" s="14">
        <v>16301</v>
      </c>
      <c r="B188" s="15">
        <v>38217</v>
      </c>
      <c r="C188" s="16">
        <f t="shared" si="30"/>
        <v>1.2872493498629032</v>
      </c>
      <c r="D188" s="16">
        <f t="shared" si="31"/>
        <v>1.227600672705515</v>
      </c>
      <c r="E188" s="16">
        <f t="shared" si="32"/>
        <v>1.22446503880333</v>
      </c>
      <c r="F188" s="16">
        <f t="shared" si="33"/>
        <v>1.1371337262245165</v>
      </c>
      <c r="G188" s="16">
        <f t="shared" si="34"/>
        <v>1.0938413259521333</v>
      </c>
      <c r="H188" s="16">
        <f t="shared" si="35"/>
        <v>1.0428515096774196</v>
      </c>
      <c r="I188" s="16">
        <f t="shared" si="36"/>
        <v>1.0400999225806453</v>
      </c>
      <c r="J188" s="21">
        <f t="shared" si="27"/>
        <v>1.0232258064516129</v>
      </c>
    </row>
    <row r="189" spans="1:10" ht="12.75">
      <c r="A189" s="14">
        <v>16302</v>
      </c>
      <c r="B189" s="15">
        <v>38218</v>
      </c>
      <c r="C189" s="16">
        <f t="shared" si="30"/>
        <v>1.2892669820727198</v>
      </c>
      <c r="D189" s="16">
        <f t="shared" si="31"/>
        <v>1.229524811690947</v>
      </c>
      <c r="E189" s="16">
        <f t="shared" si="32"/>
        <v>1.2263842630020816</v>
      </c>
      <c r="F189" s="16">
        <f t="shared" si="33"/>
        <v>1.1385676905703228</v>
      </c>
      <c r="G189" s="16">
        <f t="shared" si="34"/>
        <v>1.09522069710718</v>
      </c>
      <c r="H189" s="16">
        <f t="shared" si="35"/>
        <v>1.043516593548387</v>
      </c>
      <c r="I189" s="16">
        <f t="shared" si="36"/>
        <v>1.040763251612903</v>
      </c>
      <c r="J189" s="21">
        <f t="shared" si="27"/>
        <v>1.0238709677419355</v>
      </c>
    </row>
    <row r="190" spans="1:10" ht="12.75">
      <c r="A190" s="14">
        <v>16303</v>
      </c>
      <c r="B190" s="15">
        <v>38219</v>
      </c>
      <c r="C190" s="16">
        <f t="shared" si="30"/>
        <v>1.291284614282536</v>
      </c>
      <c r="D190" s="16">
        <f t="shared" si="31"/>
        <v>1.2314489506763788</v>
      </c>
      <c r="E190" s="16">
        <f t="shared" si="32"/>
        <v>1.2283034872008327</v>
      </c>
      <c r="F190" s="16">
        <f t="shared" si="33"/>
        <v>1.1400016549161296</v>
      </c>
      <c r="G190" s="16">
        <f t="shared" si="34"/>
        <v>1.096600068262227</v>
      </c>
      <c r="H190" s="16">
        <f t="shared" si="35"/>
        <v>1.0441816774193549</v>
      </c>
      <c r="I190" s="16">
        <f t="shared" si="36"/>
        <v>1.0414265806451612</v>
      </c>
      <c r="J190" s="21">
        <f t="shared" si="27"/>
        <v>1.024516129032258</v>
      </c>
    </row>
    <row r="191" spans="1:10" ht="12.75">
      <c r="A191" s="14">
        <v>16304</v>
      </c>
      <c r="B191" s="15">
        <v>38220</v>
      </c>
      <c r="C191" s="16">
        <f t="shared" si="30"/>
        <v>1.2933022464923527</v>
      </c>
      <c r="D191" s="16">
        <f t="shared" si="31"/>
        <v>1.2333730896618107</v>
      </c>
      <c r="E191" s="16">
        <f t="shared" si="32"/>
        <v>1.230222711399584</v>
      </c>
      <c r="F191" s="16">
        <f t="shared" si="33"/>
        <v>1.141435619261936</v>
      </c>
      <c r="G191" s="16">
        <f t="shared" si="34"/>
        <v>1.0979794394172737</v>
      </c>
      <c r="H191" s="16">
        <f t="shared" si="35"/>
        <v>1.0448467612903225</v>
      </c>
      <c r="I191" s="16">
        <f t="shared" si="36"/>
        <v>1.0420899096774192</v>
      </c>
      <c r="J191" s="21">
        <f t="shared" si="27"/>
        <v>1.0251612903225806</v>
      </c>
    </row>
    <row r="192" spans="1:10" ht="12.75">
      <c r="A192" s="14">
        <v>16305</v>
      </c>
      <c r="B192" s="15">
        <v>38221</v>
      </c>
      <c r="C192" s="16">
        <f t="shared" si="30"/>
        <v>1.295319878702169</v>
      </c>
      <c r="D192" s="16">
        <f t="shared" si="31"/>
        <v>1.2352972286472423</v>
      </c>
      <c r="E192" s="16">
        <f t="shared" si="32"/>
        <v>1.2321419355983352</v>
      </c>
      <c r="F192" s="16">
        <f t="shared" si="33"/>
        <v>1.1428695836077423</v>
      </c>
      <c r="G192" s="16">
        <f t="shared" si="34"/>
        <v>1.0993588105723207</v>
      </c>
      <c r="H192" s="16">
        <f t="shared" si="35"/>
        <v>1.0455118451612904</v>
      </c>
      <c r="I192" s="16">
        <f t="shared" si="36"/>
        <v>1.0427532387096774</v>
      </c>
      <c r="J192" s="21">
        <f t="shared" si="27"/>
        <v>1.0258064516129033</v>
      </c>
    </row>
    <row r="193" spans="1:10" ht="12.75">
      <c r="A193" s="14">
        <v>16306</v>
      </c>
      <c r="B193" s="15">
        <v>38222</v>
      </c>
      <c r="C193" s="16">
        <f t="shared" si="30"/>
        <v>1.2973375109119856</v>
      </c>
      <c r="D193" s="16">
        <f t="shared" si="31"/>
        <v>1.2372213676326742</v>
      </c>
      <c r="E193" s="16">
        <f t="shared" si="32"/>
        <v>1.2340611597970865</v>
      </c>
      <c r="F193" s="16">
        <f t="shared" si="33"/>
        <v>1.1443035479535488</v>
      </c>
      <c r="G193" s="16">
        <f t="shared" si="34"/>
        <v>1.1007381817273676</v>
      </c>
      <c r="H193" s="16">
        <f t="shared" si="35"/>
        <v>1.0461769290322582</v>
      </c>
      <c r="I193" s="16">
        <f t="shared" si="36"/>
        <v>1.0434165677419356</v>
      </c>
      <c r="J193" s="21">
        <f t="shared" si="27"/>
        <v>1.0264516129032257</v>
      </c>
    </row>
    <row r="194" spans="1:10" ht="12.75">
      <c r="A194" s="14">
        <v>16307</v>
      </c>
      <c r="B194" s="15">
        <v>38223</v>
      </c>
      <c r="C194" s="16">
        <f t="shared" si="30"/>
        <v>1.2993551431218022</v>
      </c>
      <c r="D194" s="16">
        <f t="shared" si="31"/>
        <v>1.2391455066181063</v>
      </c>
      <c r="E194" s="16">
        <f t="shared" si="32"/>
        <v>1.235980383995838</v>
      </c>
      <c r="F194" s="16">
        <f t="shared" si="33"/>
        <v>1.1457375122993554</v>
      </c>
      <c r="G194" s="16">
        <f t="shared" si="34"/>
        <v>1.1021175528824143</v>
      </c>
      <c r="H194" s="16">
        <f t="shared" si="35"/>
        <v>1.0468420129032256</v>
      </c>
      <c r="I194" s="16">
        <f t="shared" si="36"/>
        <v>1.0440798967741933</v>
      </c>
      <c r="J194" s="21">
        <f t="shared" si="27"/>
        <v>1.0270967741935484</v>
      </c>
    </row>
    <row r="195" spans="1:10" ht="12.75">
      <c r="A195" s="14">
        <v>16308</v>
      </c>
      <c r="B195" s="15">
        <v>38224</v>
      </c>
      <c r="C195" s="16">
        <f t="shared" si="30"/>
        <v>1.3013727753316184</v>
      </c>
      <c r="D195" s="16">
        <f t="shared" si="31"/>
        <v>1.241069645603538</v>
      </c>
      <c r="E195" s="16">
        <f t="shared" si="32"/>
        <v>1.2378996081945892</v>
      </c>
      <c r="F195" s="16">
        <f t="shared" si="33"/>
        <v>1.1471714766451617</v>
      </c>
      <c r="G195" s="16">
        <f t="shared" si="34"/>
        <v>1.103496924037461</v>
      </c>
      <c r="H195" s="16">
        <f t="shared" si="35"/>
        <v>1.0475070967741935</v>
      </c>
      <c r="I195" s="16">
        <f t="shared" si="36"/>
        <v>1.0447432258064515</v>
      </c>
      <c r="J195" s="21">
        <f t="shared" si="27"/>
        <v>1.027741935483871</v>
      </c>
    </row>
    <row r="196" spans="1:10" ht="12.75">
      <c r="A196" s="14">
        <v>16309</v>
      </c>
      <c r="B196" s="15">
        <v>38225</v>
      </c>
      <c r="C196" s="16">
        <f t="shared" si="30"/>
        <v>1.303390407541435</v>
      </c>
      <c r="D196" s="16">
        <f t="shared" si="31"/>
        <v>1.2429937845889698</v>
      </c>
      <c r="E196" s="16">
        <f t="shared" si="32"/>
        <v>1.2398188323933406</v>
      </c>
      <c r="F196" s="16">
        <f t="shared" si="33"/>
        <v>1.148605440990968</v>
      </c>
      <c r="G196" s="16">
        <f t="shared" si="34"/>
        <v>1.104876295192508</v>
      </c>
      <c r="H196" s="16">
        <f t="shared" si="35"/>
        <v>1.0481721806451614</v>
      </c>
      <c r="I196" s="16">
        <f t="shared" si="36"/>
        <v>1.0454065548387097</v>
      </c>
      <c r="J196" s="21">
        <f t="shared" si="27"/>
        <v>1.0283870967741935</v>
      </c>
    </row>
    <row r="197" spans="1:10" ht="12.75">
      <c r="A197" s="14">
        <v>16310</v>
      </c>
      <c r="B197" s="15">
        <v>38226</v>
      </c>
      <c r="C197" s="16">
        <f t="shared" si="30"/>
        <v>1.3054080397512513</v>
      </c>
      <c r="D197" s="16">
        <f t="shared" si="31"/>
        <v>1.2449179235744017</v>
      </c>
      <c r="E197" s="16">
        <f t="shared" si="32"/>
        <v>1.2417380565920917</v>
      </c>
      <c r="F197" s="16">
        <f t="shared" si="33"/>
        <v>1.1500394053367746</v>
      </c>
      <c r="G197" s="16">
        <f t="shared" si="34"/>
        <v>1.106255666347555</v>
      </c>
      <c r="H197" s="16">
        <f t="shared" si="35"/>
        <v>1.048837264516129</v>
      </c>
      <c r="I197" s="16">
        <f t="shared" si="36"/>
        <v>1.0460698838709677</v>
      </c>
      <c r="J197" s="21">
        <f t="shared" si="27"/>
        <v>1.0290322580645161</v>
      </c>
    </row>
    <row r="198" spans="1:10" ht="12.75">
      <c r="A198" s="14">
        <v>16311</v>
      </c>
      <c r="B198" s="15">
        <v>38227</v>
      </c>
      <c r="C198" s="16">
        <f t="shared" si="30"/>
        <v>1.307425671961068</v>
      </c>
      <c r="D198" s="16">
        <f t="shared" si="31"/>
        <v>1.2468420625598335</v>
      </c>
      <c r="E198" s="16">
        <f t="shared" si="32"/>
        <v>1.243657280790843</v>
      </c>
      <c r="F198" s="16">
        <f t="shared" si="33"/>
        <v>1.151473369682581</v>
      </c>
      <c r="G198" s="16">
        <f t="shared" si="34"/>
        <v>1.1076350375026016</v>
      </c>
      <c r="H198" s="16">
        <f t="shared" si="35"/>
        <v>1.0495023483870969</v>
      </c>
      <c r="I198" s="16">
        <f t="shared" si="36"/>
        <v>1.0467332129032259</v>
      </c>
      <c r="J198" s="21">
        <f t="shared" si="27"/>
        <v>1.0296774193548388</v>
      </c>
    </row>
    <row r="199" spans="1:10" ht="12.75">
      <c r="A199" s="14">
        <v>16312</v>
      </c>
      <c r="B199" s="15">
        <v>38228</v>
      </c>
      <c r="C199" s="16">
        <f t="shared" si="30"/>
        <v>1.3094433041708844</v>
      </c>
      <c r="D199" s="16">
        <f t="shared" si="31"/>
        <v>1.2487662015452654</v>
      </c>
      <c r="E199" s="16">
        <f t="shared" si="32"/>
        <v>1.2455765049895946</v>
      </c>
      <c r="F199" s="16">
        <f t="shared" si="33"/>
        <v>1.1529073340283875</v>
      </c>
      <c r="G199" s="16">
        <f t="shared" si="34"/>
        <v>1.1090144086576483</v>
      </c>
      <c r="H199" s="16">
        <f t="shared" si="35"/>
        <v>1.0501674322580645</v>
      </c>
      <c r="I199" s="16">
        <f t="shared" si="36"/>
        <v>1.0473965419354838</v>
      </c>
      <c r="J199" s="21">
        <f t="shared" si="27"/>
        <v>1.0303225806451612</v>
      </c>
    </row>
    <row r="200" spans="1:10" ht="12.75">
      <c r="A200" s="14">
        <v>16313</v>
      </c>
      <c r="B200" s="15">
        <v>38229</v>
      </c>
      <c r="C200" s="16">
        <f t="shared" si="30"/>
        <v>1.3114609363807008</v>
      </c>
      <c r="D200" s="16">
        <f t="shared" si="31"/>
        <v>1.250690340530697</v>
      </c>
      <c r="E200" s="16">
        <f t="shared" si="32"/>
        <v>1.2474957291883457</v>
      </c>
      <c r="F200" s="16">
        <f t="shared" si="33"/>
        <v>1.154341298374194</v>
      </c>
      <c r="G200" s="16">
        <f t="shared" si="34"/>
        <v>1.1103937798126953</v>
      </c>
      <c r="H200" s="16">
        <f t="shared" si="35"/>
        <v>1.0508325161290322</v>
      </c>
      <c r="I200" s="16">
        <f t="shared" si="36"/>
        <v>1.0480598709677418</v>
      </c>
      <c r="J200" s="21">
        <f t="shared" si="27"/>
        <v>1.030967741935484</v>
      </c>
    </row>
    <row r="201" spans="1:10" ht="12.75">
      <c r="A201" s="14">
        <v>16314</v>
      </c>
      <c r="B201" s="15">
        <v>38230</v>
      </c>
      <c r="C201" s="16">
        <f t="shared" si="30"/>
        <v>1.3134785685905173</v>
      </c>
      <c r="D201" s="16">
        <f t="shared" si="31"/>
        <v>1.2526144795161291</v>
      </c>
      <c r="E201" s="16">
        <f t="shared" si="32"/>
        <v>1.249414953387097</v>
      </c>
      <c r="F201" s="16">
        <f t="shared" si="33"/>
        <v>1.1557752627200004</v>
      </c>
      <c r="G201" s="16">
        <f t="shared" si="34"/>
        <v>1.1117731509677422</v>
      </c>
      <c r="H201" s="16">
        <f t="shared" si="35"/>
        <v>1.0514976</v>
      </c>
      <c r="I201" s="16">
        <f t="shared" si="36"/>
        <v>1.0487232</v>
      </c>
      <c r="J201" s="21">
        <f t="shared" si="27"/>
        <v>1.0316129032258063</v>
      </c>
    </row>
    <row r="202" ht="12.75">
      <c r="J202" s="21"/>
    </row>
    <row r="203" spans="3:11" ht="12.75">
      <c r="C203" s="16">
        <f>+(13*0.02/29+1)*(1.02)*(1.05)^5</f>
        <v>1.3134785685905175</v>
      </c>
      <c r="D203" s="16">
        <f>+(16*0.02/31+1)*(1.02)*(1.05)^4</f>
        <v>1.252614479516129</v>
      </c>
      <c r="E203" s="16">
        <f>+(12*0.02/31+1)*(1.02)*(1.05)^4</f>
        <v>1.2494149533870968</v>
      </c>
      <c r="F203" s="16">
        <f>+(11*0.02/30+1)*(1.02)*(1.04)^3</f>
        <v>1.1557752627200002</v>
      </c>
      <c r="G203" s="16">
        <f>+(12*0.02/31+1)*(1.02)*(1.04)*(1.04)</f>
        <v>1.1117731509677422</v>
      </c>
      <c r="H203">
        <f>+(16*0.02/30+1)*(1.02)*(1.02)</f>
        <v>1.0514976</v>
      </c>
      <c r="I203">
        <f>+(12*0.02/30+1)*(1.02)*(1.02)</f>
        <v>1.0487232</v>
      </c>
      <c r="J203" s="21">
        <f>+(18*0.02/31+1)*(1.02)</f>
        <v>1.0318451612903228</v>
      </c>
      <c r="K203" s="21">
        <f>+(12*0.02/31+1)</f>
        <v>1.007741935483871</v>
      </c>
    </row>
    <row r="204" ht="12.75">
      <c r="J204" s="21"/>
    </row>
    <row r="205" ht="12.75">
      <c r="J205" s="21"/>
    </row>
    <row r="206" ht="12.75">
      <c r="J206" s="21"/>
    </row>
    <row r="207" ht="12.75">
      <c r="J207" s="21"/>
    </row>
    <row r="208" ht="12.75">
      <c r="J208" s="21"/>
    </row>
    <row r="209" ht="12.75">
      <c r="J209" s="21"/>
    </row>
    <row r="210" ht="12.75">
      <c r="J210" s="21"/>
    </row>
    <row r="211" ht="12.75">
      <c r="J211" s="21"/>
    </row>
    <row r="212" ht="12.75">
      <c r="J212" s="21"/>
    </row>
    <row r="213" ht="12.75">
      <c r="J213" s="21"/>
    </row>
    <row r="214" ht="12.75">
      <c r="J214" s="21"/>
    </row>
    <row r="215" ht="12.75">
      <c r="J215" s="21"/>
    </row>
    <row r="216" ht="12.75">
      <c r="J216" s="21"/>
    </row>
    <row r="217" ht="12.75">
      <c r="J217" s="21"/>
    </row>
    <row r="218" ht="12.75">
      <c r="J218" s="21"/>
    </row>
    <row r="219" ht="12.75">
      <c r="J219" s="21"/>
    </row>
    <row r="220" ht="12.75">
      <c r="J220" s="21"/>
    </row>
    <row r="221" ht="12.75">
      <c r="J221" s="21"/>
    </row>
    <row r="222" ht="12.75">
      <c r="J222" s="21"/>
    </row>
    <row r="223" ht="12.75">
      <c r="J223" s="21"/>
    </row>
    <row r="224" ht="12.75">
      <c r="J224" s="21"/>
    </row>
    <row r="225" ht="12.75">
      <c r="J225" s="21"/>
    </row>
    <row r="226" ht="12.75">
      <c r="J226" s="21"/>
    </row>
    <row r="227" ht="12.75">
      <c r="J227" s="21"/>
    </row>
    <row r="228" ht="12.75">
      <c r="J228" s="21"/>
    </row>
    <row r="229" ht="12.75">
      <c r="J229" s="21"/>
    </row>
    <row r="230" ht="12.75">
      <c r="J230" s="21"/>
    </row>
    <row r="231" ht="12.75">
      <c r="J231" s="21"/>
    </row>
    <row r="232" ht="12.75">
      <c r="J232" s="21"/>
    </row>
    <row r="233" ht="12.75">
      <c r="J233" s="21"/>
    </row>
    <row r="234" ht="12.75">
      <c r="J234" s="21"/>
    </row>
    <row r="235" ht="12.75">
      <c r="J235" s="21"/>
    </row>
    <row r="236" ht="12.75">
      <c r="J236" s="21"/>
    </row>
    <row r="237" ht="12.75">
      <c r="J237" s="21"/>
    </row>
    <row r="238" ht="12.75">
      <c r="J238" s="21"/>
    </row>
    <row r="239" ht="12.75">
      <c r="J239" s="21"/>
    </row>
    <row r="240" ht="12.75">
      <c r="J240" s="21"/>
    </row>
    <row r="241" ht="12.75">
      <c r="J241" s="21"/>
    </row>
    <row r="242" ht="12.75">
      <c r="J242" s="21"/>
    </row>
    <row r="243" ht="12.75">
      <c r="J243" s="21"/>
    </row>
    <row r="244" ht="12.75">
      <c r="J244" s="21"/>
    </row>
    <row r="245" ht="12.75">
      <c r="J245" s="21"/>
    </row>
    <row r="246" ht="12.75">
      <c r="J246" s="21"/>
    </row>
    <row r="247" ht="12.75">
      <c r="J247" s="21"/>
    </row>
    <row r="248" ht="12.75">
      <c r="J248" s="21"/>
    </row>
    <row r="249" ht="12.75">
      <c r="J249" s="21"/>
    </row>
    <row r="250" ht="12.75">
      <c r="J250" s="21"/>
    </row>
    <row r="251" ht="12.75">
      <c r="J251" s="21"/>
    </row>
    <row r="252" ht="12.75">
      <c r="J252" s="21"/>
    </row>
    <row r="253" ht="12.75">
      <c r="J253" s="21"/>
    </row>
    <row r="254" ht="12.75">
      <c r="J254" s="21"/>
    </row>
    <row r="255" ht="12.75">
      <c r="J255" s="21"/>
    </row>
    <row r="256" ht="12.75">
      <c r="J256" s="21"/>
    </row>
    <row r="257" ht="12.75">
      <c r="J257" s="21"/>
    </row>
    <row r="258" ht="12.75">
      <c r="J258" s="21"/>
    </row>
    <row r="259" ht="12.75">
      <c r="J259" s="21"/>
    </row>
    <row r="260" ht="12.75">
      <c r="J260" s="21"/>
    </row>
    <row r="261" ht="12.75">
      <c r="J261" s="21"/>
    </row>
    <row r="262" ht="12.75">
      <c r="J262" s="21"/>
    </row>
    <row r="263" ht="12.75">
      <c r="J263" s="21"/>
    </row>
    <row r="264" ht="12.75">
      <c r="J264" s="21"/>
    </row>
    <row r="265" ht="12.75">
      <c r="J265" s="21"/>
    </row>
    <row r="266" ht="12.75">
      <c r="J266" s="21"/>
    </row>
    <row r="267" ht="12.75">
      <c r="J267" s="21"/>
    </row>
    <row r="268" ht="12.75">
      <c r="J268" s="21"/>
    </row>
    <row r="269" ht="12.75">
      <c r="J269" s="21"/>
    </row>
    <row r="270" ht="12.75">
      <c r="J270" s="21"/>
    </row>
    <row r="271" ht="12.75">
      <c r="J271" s="21"/>
    </row>
    <row r="272" ht="12.75">
      <c r="J272" s="21"/>
    </row>
    <row r="273" ht="12.75">
      <c r="J273" s="21"/>
    </row>
    <row r="274" ht="12.75">
      <c r="J274" s="21"/>
    </row>
    <row r="275" ht="12.75">
      <c r="J275" s="21"/>
    </row>
    <row r="276" ht="12.75">
      <c r="J276" s="21"/>
    </row>
    <row r="277" ht="12.75">
      <c r="J277" s="21"/>
    </row>
    <row r="278" ht="12.75">
      <c r="J278" s="21"/>
    </row>
    <row r="279" ht="12.75">
      <c r="J279" s="21"/>
    </row>
    <row r="280" ht="12.75">
      <c r="J280" s="21"/>
    </row>
    <row r="281" ht="12.75">
      <c r="J281" s="21"/>
    </row>
    <row r="282" ht="12.75">
      <c r="J282" s="21"/>
    </row>
    <row r="283" ht="12.75">
      <c r="J283" s="21"/>
    </row>
    <row r="284" ht="12.75">
      <c r="J284" s="21"/>
    </row>
    <row r="285" ht="12.75">
      <c r="J285" s="21"/>
    </row>
    <row r="286" ht="12.75">
      <c r="J286" s="21"/>
    </row>
    <row r="287" ht="12.75">
      <c r="J287" s="21"/>
    </row>
    <row r="288" ht="12.75">
      <c r="J288" s="21"/>
    </row>
    <row r="289" ht="12.75">
      <c r="J289" s="21"/>
    </row>
    <row r="290" ht="12.75">
      <c r="J290" s="21"/>
    </row>
    <row r="291" ht="12.75">
      <c r="J291" s="21"/>
    </row>
    <row r="292" ht="12.75">
      <c r="J292" s="21"/>
    </row>
    <row r="293" ht="12.75">
      <c r="J293" s="21"/>
    </row>
    <row r="294" ht="12.75">
      <c r="J294" s="21"/>
    </row>
    <row r="295" ht="12.75">
      <c r="J295" s="21"/>
    </row>
    <row r="296" ht="12.75">
      <c r="J296" s="21"/>
    </row>
    <row r="297" ht="12.75">
      <c r="J297" s="21"/>
    </row>
    <row r="298" ht="12.75">
      <c r="J298" s="21"/>
    </row>
    <row r="299" ht="12.75">
      <c r="J299" s="21"/>
    </row>
    <row r="300" ht="12.75">
      <c r="J300" s="21"/>
    </row>
    <row r="301" ht="12.75">
      <c r="J301" s="21"/>
    </row>
    <row r="302" ht="12.75">
      <c r="J302" s="21"/>
    </row>
    <row r="303" ht="12.75">
      <c r="J303" s="21"/>
    </row>
    <row r="304" ht="12.75">
      <c r="J304" s="21"/>
    </row>
    <row r="305" ht="12.75">
      <c r="J305" s="21"/>
    </row>
    <row r="306" ht="12.75">
      <c r="J306" s="21"/>
    </row>
    <row r="307" ht="12.75">
      <c r="J307" s="21"/>
    </row>
    <row r="308" ht="12.75">
      <c r="J308" s="21"/>
    </row>
    <row r="309" ht="12.75">
      <c r="J309" s="21"/>
    </row>
    <row r="310" ht="12.75">
      <c r="J310" s="21"/>
    </row>
    <row r="311" ht="12.75">
      <c r="J311" s="21"/>
    </row>
    <row r="312" ht="12.75">
      <c r="J312" s="21"/>
    </row>
    <row r="313" ht="12.75">
      <c r="J313" s="21"/>
    </row>
    <row r="314" ht="12.75">
      <c r="J314" s="21"/>
    </row>
    <row r="315" ht="12.75">
      <c r="J315" s="21"/>
    </row>
    <row r="316" ht="12.75">
      <c r="J316" s="21"/>
    </row>
    <row r="317" ht="12.75">
      <c r="J317" s="21"/>
    </row>
    <row r="318" ht="12.75">
      <c r="J318" s="21"/>
    </row>
    <row r="319" ht="12.75">
      <c r="J319" s="21"/>
    </row>
    <row r="320" ht="12.75">
      <c r="J320" s="21"/>
    </row>
    <row r="321" ht="12.75">
      <c r="J321" s="21"/>
    </row>
    <row r="322" ht="12.75">
      <c r="J322" s="21"/>
    </row>
    <row r="323" ht="12.75">
      <c r="J323" s="21"/>
    </row>
    <row r="324" ht="12.75">
      <c r="J324" s="21"/>
    </row>
    <row r="325" ht="12.75">
      <c r="J325" s="21"/>
    </row>
    <row r="326" ht="12.75">
      <c r="J326" s="21"/>
    </row>
    <row r="327" ht="12.75">
      <c r="J327" s="21"/>
    </row>
    <row r="328" ht="12.75">
      <c r="J328" s="21"/>
    </row>
    <row r="329" ht="12.75">
      <c r="J329" s="21"/>
    </row>
    <row r="330" ht="12.75">
      <c r="J330" s="21"/>
    </row>
    <row r="331" ht="12.75">
      <c r="J331" s="21"/>
    </row>
    <row r="332" ht="12.75">
      <c r="J332" s="21"/>
    </row>
    <row r="333" ht="12.75">
      <c r="J333" s="21"/>
    </row>
    <row r="334" ht="12.75">
      <c r="J334" s="21"/>
    </row>
    <row r="335" ht="12.75">
      <c r="J335" s="21"/>
    </row>
    <row r="336" ht="12.75">
      <c r="J336" s="21"/>
    </row>
    <row r="337" ht="12.75">
      <c r="J337" s="21"/>
    </row>
    <row r="338" ht="12.75">
      <c r="J338" s="21"/>
    </row>
    <row r="339" ht="12.75">
      <c r="J339" s="21"/>
    </row>
    <row r="340" ht="12.75">
      <c r="J340" s="21"/>
    </row>
    <row r="341" ht="12.75">
      <c r="J341" s="21"/>
    </row>
    <row r="342" ht="12.75">
      <c r="J342" s="21"/>
    </row>
    <row r="343" ht="12.75">
      <c r="J343" s="21"/>
    </row>
    <row r="344" ht="12.75">
      <c r="J344" s="21"/>
    </row>
    <row r="345" ht="12.75">
      <c r="J345" s="21"/>
    </row>
    <row r="346" ht="12.75">
      <c r="J346" s="21"/>
    </row>
    <row r="347" ht="12.75">
      <c r="J347" s="21"/>
    </row>
    <row r="348" ht="12.75">
      <c r="J348" s="21"/>
    </row>
    <row r="349" ht="12.75">
      <c r="J349" s="21"/>
    </row>
    <row r="350" ht="12.75">
      <c r="J350" s="21"/>
    </row>
    <row r="351" ht="12.75">
      <c r="J351" s="21"/>
    </row>
    <row r="352" ht="12.75">
      <c r="J352" s="21"/>
    </row>
    <row r="353" ht="12.75">
      <c r="J353" s="21"/>
    </row>
    <row r="354" ht="12.75">
      <c r="J354" s="21"/>
    </row>
    <row r="355" ht="12.75">
      <c r="J355" s="21"/>
    </row>
    <row r="356" ht="12.75">
      <c r="J356" s="21"/>
    </row>
    <row r="357" ht="12.75">
      <c r="J357" s="21"/>
    </row>
    <row r="358" ht="12.75">
      <c r="J358" s="21"/>
    </row>
    <row r="359" ht="12.75">
      <c r="J359" s="21"/>
    </row>
    <row r="360" ht="12.75">
      <c r="J360" s="21"/>
    </row>
    <row r="361" ht="12.75">
      <c r="J361" s="21"/>
    </row>
    <row r="362" ht="12.75">
      <c r="J362" s="21"/>
    </row>
    <row r="363" ht="12.75">
      <c r="J363" s="21"/>
    </row>
    <row r="364" ht="12.75">
      <c r="J364" s="21"/>
    </row>
    <row r="365" ht="12.75">
      <c r="J365" s="21"/>
    </row>
    <row r="366" ht="12.75">
      <c r="J366" s="21"/>
    </row>
    <row r="367" ht="12.75">
      <c r="J367" s="21"/>
    </row>
    <row r="368" ht="12.75">
      <c r="J368" s="21"/>
    </row>
    <row r="369" ht="12.75">
      <c r="J369" s="21"/>
    </row>
    <row r="370" ht="12.75">
      <c r="J370" s="21"/>
    </row>
    <row r="371" ht="12.75">
      <c r="J371" s="21"/>
    </row>
    <row r="372" ht="12.75">
      <c r="J372" s="21"/>
    </row>
    <row r="373" ht="12.75">
      <c r="J373" s="21"/>
    </row>
    <row r="374" ht="12.75">
      <c r="J374" s="21"/>
    </row>
    <row r="375" ht="12.75">
      <c r="J375" s="21"/>
    </row>
    <row r="376" ht="12.75">
      <c r="J376" s="21"/>
    </row>
    <row r="377" ht="12.75">
      <c r="J377" s="21"/>
    </row>
    <row r="378" ht="12.75">
      <c r="J378" s="21"/>
    </row>
    <row r="379" ht="12.75">
      <c r="J379" s="21"/>
    </row>
    <row r="380" ht="12.75">
      <c r="J380" s="21"/>
    </row>
    <row r="381" ht="12.75">
      <c r="J381" s="21"/>
    </row>
    <row r="382" ht="12.75">
      <c r="J382" s="21"/>
    </row>
    <row r="383" ht="12.75">
      <c r="J383" s="21"/>
    </row>
    <row r="384" ht="12.75">
      <c r="J384" s="21"/>
    </row>
    <row r="385" ht="12.75">
      <c r="J385" s="21"/>
    </row>
    <row r="386" ht="12.75">
      <c r="J386" s="21"/>
    </row>
    <row r="387" ht="12.75">
      <c r="J387" s="21"/>
    </row>
    <row r="388" ht="12.75">
      <c r="J388" s="21"/>
    </row>
    <row r="389" ht="12.75">
      <c r="J389" s="21"/>
    </row>
    <row r="390" ht="12.75">
      <c r="J390" s="21"/>
    </row>
    <row r="391" ht="12.75">
      <c r="J391" s="21"/>
    </row>
    <row r="392" ht="12.75">
      <c r="J392" s="21"/>
    </row>
    <row r="393" ht="12.75">
      <c r="J393" s="21"/>
    </row>
    <row r="394" ht="12.75">
      <c r="J394" s="21"/>
    </row>
    <row r="395" ht="12.75">
      <c r="J395" s="21"/>
    </row>
    <row r="396" ht="12.75">
      <c r="J396" s="21"/>
    </row>
    <row r="397" ht="12.75">
      <c r="J397" s="21"/>
    </row>
    <row r="398" ht="12.75">
      <c r="J398" s="21"/>
    </row>
    <row r="399" ht="12.75">
      <c r="J399" s="21"/>
    </row>
    <row r="400" ht="12.75">
      <c r="J400" s="21"/>
    </row>
    <row r="401" ht="12.75">
      <c r="J401" s="21"/>
    </row>
    <row r="402" ht="12.75">
      <c r="J402" s="21"/>
    </row>
    <row r="403" ht="12.75">
      <c r="J403" s="21"/>
    </row>
    <row r="404" ht="12.75">
      <c r="J404" s="21"/>
    </row>
    <row r="405" ht="12.75">
      <c r="J405" s="21"/>
    </row>
    <row r="406" ht="12.75">
      <c r="J406" s="21"/>
    </row>
    <row r="407" ht="12.75">
      <c r="J407" s="21"/>
    </row>
    <row r="408" ht="12.75">
      <c r="J408" s="21"/>
    </row>
    <row r="409" ht="12.75">
      <c r="J409" s="21"/>
    </row>
    <row r="410" ht="12.75">
      <c r="J410" s="21"/>
    </row>
    <row r="411" ht="12.75">
      <c r="J411" s="21"/>
    </row>
    <row r="412" ht="12.75">
      <c r="J412" s="21"/>
    </row>
    <row r="413" ht="12.75">
      <c r="J413" s="21"/>
    </row>
    <row r="414" ht="12.75">
      <c r="J414" s="21"/>
    </row>
    <row r="415" ht="12.75">
      <c r="J415" s="21"/>
    </row>
    <row r="416" ht="12.75">
      <c r="J416" s="21"/>
    </row>
    <row r="417" ht="12.75">
      <c r="J417" s="21"/>
    </row>
    <row r="418" ht="12.75">
      <c r="J418" s="21"/>
    </row>
    <row r="419" ht="12.75">
      <c r="J419" s="21"/>
    </row>
    <row r="420" ht="12.75">
      <c r="J420" s="21"/>
    </row>
    <row r="421" ht="12.75">
      <c r="J421" s="21"/>
    </row>
    <row r="422" ht="12.75">
      <c r="J422" s="21"/>
    </row>
    <row r="423" ht="12.75">
      <c r="J423" s="21"/>
    </row>
    <row r="424" ht="12.75">
      <c r="J424" s="21"/>
    </row>
    <row r="425" ht="12.75">
      <c r="J425" s="21"/>
    </row>
    <row r="426" ht="12.75">
      <c r="J426" s="21"/>
    </row>
    <row r="427" ht="12.75">
      <c r="J427" s="21"/>
    </row>
    <row r="428" ht="12.75">
      <c r="J428" s="21"/>
    </row>
    <row r="429" ht="12.75">
      <c r="J429" s="21"/>
    </row>
    <row r="430" ht="12.75">
      <c r="J430" s="21"/>
    </row>
    <row r="431" ht="12.75">
      <c r="J431" s="21"/>
    </row>
    <row r="432" ht="12.75">
      <c r="J432" s="21"/>
    </row>
    <row r="433" ht="12.75">
      <c r="J433" s="21"/>
    </row>
    <row r="434" ht="12.75">
      <c r="J434" s="21"/>
    </row>
    <row r="435" ht="12.75">
      <c r="J435" s="21"/>
    </row>
    <row r="436" ht="12.75">
      <c r="J436" s="21"/>
    </row>
    <row r="437" ht="12.75">
      <c r="J437" s="21"/>
    </row>
    <row r="438" ht="12.75">
      <c r="J438" s="21"/>
    </row>
    <row r="439" ht="12.75">
      <c r="J439" s="21"/>
    </row>
    <row r="440" ht="12.75">
      <c r="J440" s="21"/>
    </row>
    <row r="441" ht="12.75">
      <c r="J441" s="21"/>
    </row>
    <row r="442" ht="12.75">
      <c r="J442" s="21"/>
    </row>
    <row r="443" ht="12.75">
      <c r="J443" s="21"/>
    </row>
    <row r="444" ht="12.75">
      <c r="J444" s="21"/>
    </row>
    <row r="445" ht="12.75">
      <c r="J445" s="21"/>
    </row>
    <row r="446" ht="12.75">
      <c r="J446" s="21"/>
    </row>
    <row r="447" ht="12.75">
      <c r="J447" s="21"/>
    </row>
    <row r="448" ht="12.75">
      <c r="J448" s="21"/>
    </row>
    <row r="449" ht="12.75">
      <c r="J449" s="21"/>
    </row>
    <row r="450" ht="12.75">
      <c r="J450" s="21"/>
    </row>
    <row r="451" ht="12.75">
      <c r="J451" s="21"/>
    </row>
    <row r="452" ht="12.75">
      <c r="J452" s="21"/>
    </row>
    <row r="453" ht="12.75">
      <c r="J453" s="21"/>
    </row>
    <row r="454" ht="12.75">
      <c r="J454" s="21"/>
    </row>
    <row r="455" ht="12.75">
      <c r="J455" s="21"/>
    </row>
    <row r="456" ht="12.75">
      <c r="J456" s="21"/>
    </row>
    <row r="457" ht="12.75">
      <c r="J457" s="21"/>
    </row>
    <row r="458" ht="12.75">
      <c r="J458" s="21"/>
    </row>
    <row r="459" ht="12.75">
      <c r="J459" s="21"/>
    </row>
    <row r="460" ht="12.75">
      <c r="J460" s="21"/>
    </row>
    <row r="461" ht="12.75">
      <c r="J461" s="21"/>
    </row>
    <row r="462" ht="12.75">
      <c r="J462" s="21"/>
    </row>
    <row r="463" ht="12.75">
      <c r="J463" s="21"/>
    </row>
    <row r="464" ht="12.75">
      <c r="J464" s="21"/>
    </row>
    <row r="465" ht="12.75">
      <c r="J465" s="21"/>
    </row>
    <row r="466" ht="12.75">
      <c r="J466" s="21"/>
    </row>
    <row r="467" ht="12.75">
      <c r="J467" s="21"/>
    </row>
    <row r="468" ht="12.75">
      <c r="J468" s="21"/>
    </row>
    <row r="469" ht="12.75">
      <c r="J469" s="21"/>
    </row>
    <row r="470" ht="12.75">
      <c r="J470" s="21"/>
    </row>
    <row r="471" ht="12.75">
      <c r="J471" s="21"/>
    </row>
    <row r="472" ht="12.75">
      <c r="J472" s="21"/>
    </row>
    <row r="473" ht="12.75">
      <c r="J473" s="21"/>
    </row>
    <row r="474" ht="12.75">
      <c r="J474" s="21"/>
    </row>
    <row r="475" ht="12.75">
      <c r="J475" s="21"/>
    </row>
    <row r="476" ht="12.75">
      <c r="J476" s="21"/>
    </row>
    <row r="477" ht="12.75">
      <c r="J477" s="21"/>
    </row>
    <row r="478" ht="12.75">
      <c r="J478" s="21"/>
    </row>
    <row r="479" ht="12.75">
      <c r="J479" s="21"/>
    </row>
    <row r="480" ht="12.75">
      <c r="J480" s="21"/>
    </row>
    <row r="481" ht="12.75">
      <c r="J481" s="21"/>
    </row>
    <row r="482" ht="12.75">
      <c r="J482" s="21"/>
    </row>
    <row r="483" ht="12.75">
      <c r="J483" s="21"/>
    </row>
    <row r="484" ht="12.75">
      <c r="J484" s="21"/>
    </row>
    <row r="485" ht="12.75">
      <c r="J485" s="21"/>
    </row>
    <row r="486" ht="12.75">
      <c r="J486" s="21"/>
    </row>
    <row r="487" ht="12.75">
      <c r="J487" s="21"/>
    </row>
    <row r="488" ht="12.75">
      <c r="J488" s="21"/>
    </row>
    <row r="489" ht="12.75">
      <c r="J489" s="21"/>
    </row>
    <row r="490" ht="12.75">
      <c r="J490" s="21"/>
    </row>
    <row r="491" ht="12.75">
      <c r="J491" s="21"/>
    </row>
    <row r="492" ht="12.75">
      <c r="J492" s="21"/>
    </row>
    <row r="493" ht="12.75">
      <c r="J493" s="21"/>
    </row>
    <row r="494" ht="12.75">
      <c r="J494" s="21"/>
    </row>
    <row r="495" ht="12.75">
      <c r="J495" s="21"/>
    </row>
    <row r="496" ht="12.75">
      <c r="J496" s="21"/>
    </row>
    <row r="497" ht="12.75">
      <c r="J497" s="21"/>
    </row>
    <row r="498" ht="12.75">
      <c r="J498" s="21"/>
    </row>
    <row r="499" ht="12.75">
      <c r="J499" s="21"/>
    </row>
    <row r="500" ht="12.75">
      <c r="J500" s="21"/>
    </row>
    <row r="501" ht="12.75">
      <c r="J501" s="21"/>
    </row>
    <row r="502" ht="12.75">
      <c r="J502" s="21"/>
    </row>
    <row r="503" ht="12.75">
      <c r="J503" s="21"/>
    </row>
    <row r="504" ht="12.75">
      <c r="J504" s="21"/>
    </row>
    <row r="505" ht="12.75">
      <c r="J505" s="21"/>
    </row>
    <row r="506" ht="12.75">
      <c r="J506" s="21"/>
    </row>
    <row r="507" ht="12.75">
      <c r="J507" s="21"/>
    </row>
    <row r="508" ht="12.75">
      <c r="J508" s="21"/>
    </row>
    <row r="509" ht="12.75">
      <c r="J509" s="21"/>
    </row>
    <row r="510" ht="12.75">
      <c r="J510" s="21"/>
    </row>
    <row r="511" ht="12.75">
      <c r="J511" s="21"/>
    </row>
    <row r="512" ht="12.75">
      <c r="J512" s="21"/>
    </row>
    <row r="513" ht="12.75">
      <c r="J513" s="21"/>
    </row>
    <row r="514" ht="12.75">
      <c r="J514" s="21"/>
    </row>
    <row r="515" ht="12.75">
      <c r="J515" s="21"/>
    </row>
    <row r="516" ht="12.75">
      <c r="J516" s="21"/>
    </row>
    <row r="517" ht="12.75">
      <c r="J517" s="21"/>
    </row>
    <row r="518" ht="12.75">
      <c r="J518" s="21"/>
    </row>
    <row r="519" ht="12.75">
      <c r="J519" s="21"/>
    </row>
    <row r="520" ht="12.75">
      <c r="J520" s="21"/>
    </row>
    <row r="521" ht="12.75">
      <c r="J521" s="21"/>
    </row>
    <row r="522" ht="12.75">
      <c r="J522" s="21"/>
    </row>
    <row r="523" ht="12.75">
      <c r="J523" s="21"/>
    </row>
    <row r="524" ht="12.75">
      <c r="J524" s="21"/>
    </row>
    <row r="525" ht="12.75">
      <c r="J525" s="21"/>
    </row>
    <row r="526" ht="12.75">
      <c r="J526" s="21"/>
    </row>
    <row r="527" ht="12.75">
      <c r="J527" s="21"/>
    </row>
    <row r="528" ht="12.75">
      <c r="J528" s="21"/>
    </row>
    <row r="529" ht="12.75">
      <c r="J529" s="21"/>
    </row>
    <row r="530" ht="12.75">
      <c r="J530" s="21"/>
    </row>
    <row r="531" ht="12.75">
      <c r="J531" s="21"/>
    </row>
    <row r="532" ht="12.75">
      <c r="J532" s="21"/>
    </row>
    <row r="533" ht="12.75">
      <c r="J533" s="21"/>
    </row>
    <row r="534" ht="12.75">
      <c r="J534" s="21"/>
    </row>
    <row r="535" ht="12.75">
      <c r="J535" s="21"/>
    </row>
    <row r="536" ht="12.75">
      <c r="J536" s="21"/>
    </row>
    <row r="537" ht="12.75">
      <c r="J537" s="21"/>
    </row>
    <row r="538" ht="12.75">
      <c r="J538" s="21"/>
    </row>
    <row r="539" ht="12.75">
      <c r="J539" s="21"/>
    </row>
    <row r="540" ht="12.75">
      <c r="J540" s="21"/>
    </row>
    <row r="541" ht="12.75">
      <c r="J541" s="21"/>
    </row>
    <row r="542" ht="12.75">
      <c r="J542" s="21"/>
    </row>
    <row r="543" ht="12.75">
      <c r="J543" s="21"/>
    </row>
    <row r="544" ht="12.75">
      <c r="J544" s="21"/>
    </row>
    <row r="545" ht="12.75">
      <c r="J545" s="21"/>
    </row>
    <row r="546" ht="12.75">
      <c r="J546" s="21"/>
    </row>
    <row r="547" ht="12.75">
      <c r="J547" s="21"/>
    </row>
    <row r="548" ht="12.75">
      <c r="J548" s="21"/>
    </row>
    <row r="549" ht="12.75">
      <c r="J549" s="21"/>
    </row>
    <row r="550" ht="12.75">
      <c r="J550" s="21"/>
    </row>
    <row r="551" ht="12.75">
      <c r="J551" s="21"/>
    </row>
    <row r="552" ht="12.75">
      <c r="J552" s="21"/>
    </row>
    <row r="553" ht="12.75">
      <c r="J553" s="21"/>
    </row>
    <row r="554" ht="12.75">
      <c r="J554" s="21"/>
    </row>
    <row r="555" ht="12.75">
      <c r="J555" s="21"/>
    </row>
    <row r="556" ht="12.75">
      <c r="J556" s="21"/>
    </row>
    <row r="557" ht="12.75">
      <c r="J557" s="21"/>
    </row>
    <row r="558" ht="12.75">
      <c r="J558" s="21"/>
    </row>
    <row r="559" ht="12.75">
      <c r="J559" s="21"/>
    </row>
    <row r="560" ht="12.75">
      <c r="J560" s="21"/>
    </row>
    <row r="561" ht="12.75">
      <c r="J561" s="21"/>
    </row>
    <row r="562" ht="12.75">
      <c r="J562" s="21"/>
    </row>
    <row r="563" ht="12.75">
      <c r="J563" s="21"/>
    </row>
    <row r="564" ht="12.75">
      <c r="J564" s="21"/>
    </row>
    <row r="565" ht="12.75">
      <c r="J565" s="21"/>
    </row>
    <row r="566" ht="12.75">
      <c r="J566" s="21"/>
    </row>
    <row r="567" ht="12.75">
      <c r="J567" s="21"/>
    </row>
    <row r="568" ht="12.75">
      <c r="J568" s="21"/>
    </row>
    <row r="569" ht="12.75">
      <c r="J569" s="21"/>
    </row>
    <row r="570" ht="12.75">
      <c r="J570" s="21"/>
    </row>
    <row r="571" ht="12.75">
      <c r="J571" s="21"/>
    </row>
    <row r="572" ht="12.75">
      <c r="J572" s="21"/>
    </row>
    <row r="573" ht="12.75">
      <c r="J573" s="21"/>
    </row>
    <row r="574" ht="12.75">
      <c r="J574" s="21"/>
    </row>
    <row r="575" ht="12.75">
      <c r="J575" s="21"/>
    </row>
    <row r="576" ht="12.75">
      <c r="J576" s="21"/>
    </row>
    <row r="577" ht="12.75">
      <c r="J577" s="21"/>
    </row>
    <row r="578" ht="12.75">
      <c r="J578" s="21"/>
    </row>
    <row r="579" ht="12.75">
      <c r="J579" s="21"/>
    </row>
    <row r="580" ht="12.75">
      <c r="J580" s="21"/>
    </row>
    <row r="581" ht="12.75">
      <c r="J581" s="21"/>
    </row>
    <row r="582" ht="12.75">
      <c r="J582" s="21"/>
    </row>
    <row r="583" ht="12.75">
      <c r="J583" s="21"/>
    </row>
    <row r="584" ht="12.75">
      <c r="J584" s="21"/>
    </row>
    <row r="585" ht="12.75">
      <c r="J585" s="21"/>
    </row>
    <row r="586" ht="12.75">
      <c r="J586" s="21"/>
    </row>
    <row r="587" ht="12.75">
      <c r="J587" s="21"/>
    </row>
    <row r="588" ht="12.75">
      <c r="J588" s="21"/>
    </row>
    <row r="589" ht="12.75">
      <c r="J589" s="21"/>
    </row>
    <row r="590" ht="12.75">
      <c r="J590" s="21"/>
    </row>
    <row r="591" ht="12.75">
      <c r="J591" s="21"/>
    </row>
    <row r="592" ht="12.75">
      <c r="J592" s="21"/>
    </row>
    <row r="593" ht="12.75">
      <c r="J593" s="21"/>
    </row>
    <row r="594" ht="12.75">
      <c r="J594" s="21"/>
    </row>
    <row r="595" ht="12.75">
      <c r="J595" s="21"/>
    </row>
    <row r="596" ht="12.75">
      <c r="J596" s="21"/>
    </row>
    <row r="597" ht="12.75">
      <c r="J597" s="21"/>
    </row>
    <row r="598" ht="12.75">
      <c r="J598" s="21"/>
    </row>
    <row r="599" ht="12.75">
      <c r="J599" s="21"/>
    </row>
    <row r="600" ht="12.75">
      <c r="J600" s="21"/>
    </row>
    <row r="601" ht="12.75">
      <c r="J601" s="21"/>
    </row>
    <row r="602" ht="12.75">
      <c r="J602" s="21"/>
    </row>
    <row r="603" ht="12.75">
      <c r="J603" s="21"/>
    </row>
    <row r="604" ht="12.75">
      <c r="J604" s="21"/>
    </row>
  </sheetData>
  <printOptions/>
  <pageMargins left="0.75" right="0.75" top="1" bottom="1" header="0" footer="0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zoomScale="75" zoomScaleNormal="75" workbookViewId="0" topLeftCell="A1">
      <selection activeCell="E14" sqref="E14"/>
    </sheetView>
  </sheetViews>
  <sheetFormatPr defaultColWidth="11.421875" defaultRowHeight="12.75"/>
  <cols>
    <col min="1" max="1" width="12.421875" style="0" customWidth="1"/>
    <col min="2" max="2" width="13.8515625" style="6" customWidth="1"/>
    <col min="3" max="3" width="12.140625" style="6" customWidth="1"/>
    <col min="4" max="4" width="6.140625" style="0" customWidth="1"/>
    <col min="5" max="5" width="7.28125" style="0" customWidth="1"/>
    <col min="6" max="19" width="6.7109375" style="0" customWidth="1"/>
  </cols>
  <sheetData>
    <row r="1" ht="28.5" customHeight="1">
      <c r="H1" s="5" t="s">
        <v>11</v>
      </c>
    </row>
    <row r="2" spans="1:19" ht="17.25" customHeight="1">
      <c r="A2" s="1" t="s">
        <v>0</v>
      </c>
      <c r="B2" s="1" t="s">
        <v>9</v>
      </c>
      <c r="C2" s="1" t="s">
        <v>1</v>
      </c>
      <c r="D2" s="2" t="s">
        <v>3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</row>
    <row r="3" ht="13.5" thickBot="1"/>
    <row r="4" spans="1:19" ht="12.75">
      <c r="A4" s="53" t="s">
        <v>2</v>
      </c>
      <c r="B4" s="23">
        <v>1</v>
      </c>
      <c r="C4" s="24">
        <v>38033</v>
      </c>
      <c r="D4" s="25" t="s">
        <v>4</v>
      </c>
      <c r="E4" s="33">
        <v>1.3912664804490837</v>
      </c>
      <c r="F4" s="33">
        <v>1.391498319555974</v>
      </c>
      <c r="G4" s="33">
        <v>1.3917301586628645</v>
      </c>
      <c r="H4" s="33">
        <v>1.3919619977697548</v>
      </c>
      <c r="I4" s="33">
        <v>1.392193836876645</v>
      </c>
      <c r="J4" s="33">
        <v>1.3924256759835354</v>
      </c>
      <c r="K4" s="33">
        <v>1.3926575150904261</v>
      </c>
      <c r="L4" s="33">
        <v>1.3928893541973164</v>
      </c>
      <c r="M4" s="33">
        <v>1.393121193304207</v>
      </c>
      <c r="N4" s="33">
        <v>1.3933530324110972</v>
      </c>
      <c r="O4" s="33">
        <v>1.3935848715179875</v>
      </c>
      <c r="P4" s="33">
        <v>1.3938167106248778</v>
      </c>
      <c r="Q4" s="33">
        <v>1.3940485497317683</v>
      </c>
      <c r="R4" s="33">
        <v>1.3942803888386586</v>
      </c>
      <c r="S4" s="34">
        <v>1.3945122279455489</v>
      </c>
    </row>
    <row r="5" spans="1:19" ht="12.75">
      <c r="A5" s="52"/>
      <c r="B5" s="8">
        <v>1</v>
      </c>
      <c r="C5" s="10">
        <v>38033</v>
      </c>
      <c r="D5" s="1" t="s">
        <v>5</v>
      </c>
      <c r="E5" s="31">
        <v>1.4715207381769981</v>
      </c>
      <c r="F5" s="31">
        <v>1.4717659507645964</v>
      </c>
      <c r="G5" s="31">
        <v>1.4720111633521946</v>
      </c>
      <c r="H5" s="31">
        <v>1.4722563759397926</v>
      </c>
      <c r="I5" s="31">
        <v>1.4725015885273909</v>
      </c>
      <c r="J5" s="31">
        <v>1.4727468011149891</v>
      </c>
      <c r="K5" s="31">
        <v>1.4729920137025876</v>
      </c>
      <c r="L5" s="31">
        <v>1.4732372262901858</v>
      </c>
      <c r="M5" s="31">
        <v>1.473482438877784</v>
      </c>
      <c r="N5" s="31">
        <v>1.4737276514653823</v>
      </c>
      <c r="O5" s="31">
        <v>1.4739728640529806</v>
      </c>
      <c r="P5" s="31">
        <v>1.4742180766405788</v>
      </c>
      <c r="Q5" s="31">
        <v>1.4744632892281768</v>
      </c>
      <c r="R5" s="31">
        <v>1.474708501815775</v>
      </c>
      <c r="S5" s="35">
        <v>1.4749537144033733</v>
      </c>
    </row>
    <row r="6" spans="1:19" ht="12.75">
      <c r="A6" s="52" t="s">
        <v>2</v>
      </c>
      <c r="B6" s="7">
        <v>2</v>
      </c>
      <c r="C6" s="9">
        <v>38065</v>
      </c>
      <c r="D6" s="3" t="s">
        <v>4</v>
      </c>
      <c r="E6" s="28">
        <v>1.3826659490539852</v>
      </c>
      <c r="F6" s="28">
        <v>1.3828963549778404</v>
      </c>
      <c r="G6" s="28">
        <v>1.3831267609016953</v>
      </c>
      <c r="H6" s="28">
        <v>1.3833571668255502</v>
      </c>
      <c r="I6" s="28">
        <v>1.3835875727494054</v>
      </c>
      <c r="J6" s="28">
        <v>1.3838179786732603</v>
      </c>
      <c r="K6" s="28">
        <v>1.3840483845971157</v>
      </c>
      <c r="L6" s="28">
        <v>1.3842787905209706</v>
      </c>
      <c r="M6" s="28">
        <v>1.3845091964448255</v>
      </c>
      <c r="N6" s="28">
        <v>1.3847396023686807</v>
      </c>
      <c r="O6" s="28">
        <v>1.3849700082925356</v>
      </c>
      <c r="P6" s="28">
        <v>1.3852004142163905</v>
      </c>
      <c r="Q6" s="28">
        <v>1.3854308201402454</v>
      </c>
      <c r="R6" s="28">
        <v>1.3856612260641006</v>
      </c>
      <c r="S6" s="32">
        <v>1.3858916319879555</v>
      </c>
    </row>
    <row r="7" spans="1:19" ht="12.75">
      <c r="A7" s="52"/>
      <c r="B7" s="8">
        <v>2</v>
      </c>
      <c r="C7" s="10">
        <v>38065</v>
      </c>
      <c r="D7" s="1" t="s">
        <v>5</v>
      </c>
      <c r="E7" s="31">
        <v>1.458965809866434</v>
      </c>
      <c r="F7" s="31">
        <v>1.4592089303146705</v>
      </c>
      <c r="G7" s="31">
        <v>1.4594520507629067</v>
      </c>
      <c r="H7" s="31">
        <v>1.459695171211143</v>
      </c>
      <c r="I7" s="31">
        <v>1.4599382916593795</v>
      </c>
      <c r="J7" s="31">
        <v>1.4601814121076158</v>
      </c>
      <c r="K7" s="31">
        <v>1.4604245325558525</v>
      </c>
      <c r="L7" s="31">
        <v>1.4606676530040887</v>
      </c>
      <c r="M7" s="31">
        <v>1.460910773452325</v>
      </c>
      <c r="N7" s="31">
        <v>1.4611538939005615</v>
      </c>
      <c r="O7" s="31">
        <v>1.4613970143487978</v>
      </c>
      <c r="P7" s="31">
        <v>1.461640134797034</v>
      </c>
      <c r="Q7" s="31">
        <v>1.4618832552452705</v>
      </c>
      <c r="R7" s="31">
        <v>1.4621263756935068</v>
      </c>
      <c r="S7" s="35">
        <v>1.462369496141743</v>
      </c>
    </row>
    <row r="8" spans="1:19" ht="12.75">
      <c r="A8" s="52" t="s">
        <v>2</v>
      </c>
      <c r="B8" s="7">
        <v>3</v>
      </c>
      <c r="C8" s="9">
        <v>38096</v>
      </c>
      <c r="D8" s="3" t="s">
        <v>4</v>
      </c>
      <c r="E8" s="28">
        <v>1.3752291831418608</v>
      </c>
      <c r="F8" s="28">
        <v>1.375458349811273</v>
      </c>
      <c r="G8" s="28">
        <v>1.375687516480685</v>
      </c>
      <c r="H8" s="28">
        <v>1.3759166831500969</v>
      </c>
      <c r="I8" s="28">
        <v>1.376145849819509</v>
      </c>
      <c r="J8" s="28">
        <v>1.376375016488921</v>
      </c>
      <c r="K8" s="28">
        <v>1.3766041831583333</v>
      </c>
      <c r="L8" s="28">
        <v>1.3768333498277454</v>
      </c>
      <c r="M8" s="28">
        <v>1.3770625164971575</v>
      </c>
      <c r="N8" s="28">
        <v>1.3772916831665696</v>
      </c>
      <c r="O8" s="28">
        <v>1.3775208498359817</v>
      </c>
      <c r="P8" s="28">
        <v>1.3777500165053937</v>
      </c>
      <c r="Q8" s="28">
        <v>1.3779791831748056</v>
      </c>
      <c r="R8" s="28">
        <v>1.3782083498442177</v>
      </c>
      <c r="S8" s="32">
        <v>1.3784375165136298</v>
      </c>
    </row>
    <row r="9" spans="1:19" ht="12.75">
      <c r="A9" s="52"/>
      <c r="B9" s="8">
        <v>3</v>
      </c>
      <c r="C9" s="10">
        <v>38096</v>
      </c>
      <c r="D9" s="1" t="s">
        <v>5</v>
      </c>
      <c r="E9" s="31">
        <v>1.4499681538144202</v>
      </c>
      <c r="F9" s="31">
        <v>1.4502097749032077</v>
      </c>
      <c r="G9" s="31">
        <v>1.4504513959919954</v>
      </c>
      <c r="H9" s="31">
        <v>1.4506930170807828</v>
      </c>
      <c r="I9" s="31">
        <v>1.4509346381695705</v>
      </c>
      <c r="J9" s="31">
        <v>1.4511762592583581</v>
      </c>
      <c r="K9" s="31">
        <v>1.451417880347146</v>
      </c>
      <c r="L9" s="31">
        <v>1.4516595014359335</v>
      </c>
      <c r="M9" s="31">
        <v>1.4519011225247211</v>
      </c>
      <c r="N9" s="31">
        <v>1.4521427436135086</v>
      </c>
      <c r="O9" s="31">
        <v>1.4523843647022963</v>
      </c>
      <c r="P9" s="31">
        <v>1.452625985791084</v>
      </c>
      <c r="Q9" s="31">
        <v>1.4528676068798714</v>
      </c>
      <c r="R9" s="31">
        <v>1.453109227968659</v>
      </c>
      <c r="S9" s="35">
        <v>1.4533508490574465</v>
      </c>
    </row>
    <row r="10" spans="1:19" ht="12.75">
      <c r="A10" s="52" t="s">
        <v>2</v>
      </c>
      <c r="B10" s="7">
        <v>4</v>
      </c>
      <c r="C10" s="9">
        <v>38126</v>
      </c>
      <c r="D10" s="3" t="s">
        <v>4</v>
      </c>
      <c r="E10" s="28">
        <v>1.3002913866670331</v>
      </c>
      <c r="F10" s="28">
        <v>1.3028867786563885</v>
      </c>
      <c r="G10" s="28">
        <v>1.3054821706457438</v>
      </c>
      <c r="H10" s="28">
        <v>1.3080775626350993</v>
      </c>
      <c r="I10" s="28">
        <v>1.3106729546244547</v>
      </c>
      <c r="J10" s="28">
        <v>1.31326834661381</v>
      </c>
      <c r="K10" s="28">
        <v>1.3158637386031653</v>
      </c>
      <c r="L10" s="28">
        <v>1.3184591305925206</v>
      </c>
      <c r="M10" s="28">
        <v>1.321054522581876</v>
      </c>
      <c r="N10" s="28">
        <v>1.3236499145712315</v>
      </c>
      <c r="O10" s="28">
        <v>1.3262453065605868</v>
      </c>
      <c r="P10" s="28">
        <v>1.3288406985499421</v>
      </c>
      <c r="Q10" s="28">
        <v>1.3314360905392975</v>
      </c>
      <c r="R10" s="28">
        <v>1.3340314825286528</v>
      </c>
      <c r="S10" s="32">
        <v>1.336626874518008</v>
      </c>
    </row>
    <row r="11" spans="1:19" ht="12.75">
      <c r="A11" s="52"/>
      <c r="B11" s="8">
        <v>4</v>
      </c>
      <c r="C11" s="10">
        <v>38126</v>
      </c>
      <c r="D11" s="1" t="s">
        <v>5</v>
      </c>
      <c r="E11" s="31">
        <v>1.3720455597456438</v>
      </c>
      <c r="F11" s="31">
        <v>1.3747841736373516</v>
      </c>
      <c r="G11" s="31">
        <v>1.3775227875290597</v>
      </c>
      <c r="H11" s="31">
        <v>1.3802614014207675</v>
      </c>
      <c r="I11" s="31">
        <v>1.3830000153124753</v>
      </c>
      <c r="J11" s="31">
        <v>1.3857386292041831</v>
      </c>
      <c r="K11" s="31">
        <v>1.3884772430958912</v>
      </c>
      <c r="L11" s="31">
        <v>1.391215856987599</v>
      </c>
      <c r="M11" s="31">
        <v>1.3939544708793068</v>
      </c>
      <c r="N11" s="31">
        <v>1.3966930847710146</v>
      </c>
      <c r="O11" s="31">
        <v>1.3994316986627227</v>
      </c>
      <c r="P11" s="31">
        <v>1.4021703125544305</v>
      </c>
      <c r="Q11" s="31">
        <v>1.4049089264461383</v>
      </c>
      <c r="R11" s="31">
        <v>1.4076475403378461</v>
      </c>
      <c r="S11" s="35">
        <v>1.4103861542295542</v>
      </c>
    </row>
    <row r="12" spans="1:19" s="4" customFormat="1" ht="12.75">
      <c r="A12" s="52" t="s">
        <v>2</v>
      </c>
      <c r="B12" s="7">
        <v>5</v>
      </c>
      <c r="C12" s="9">
        <v>38156</v>
      </c>
      <c r="D12" s="3" t="s">
        <v>4</v>
      </c>
      <c r="E12" s="36">
        <v>1.1922074262000002</v>
      </c>
      <c r="F12" s="36">
        <v>1.1941911324</v>
      </c>
      <c r="G12" s="36">
        <v>1.1961748386</v>
      </c>
      <c r="H12" s="36">
        <v>1.1981585448</v>
      </c>
      <c r="I12" s="36">
        <v>1.2001422510000002</v>
      </c>
      <c r="J12" s="36">
        <v>1.2021259572</v>
      </c>
      <c r="K12" s="36">
        <v>1.2041096634000001</v>
      </c>
      <c r="L12" s="36">
        <v>1.2060933696000002</v>
      </c>
      <c r="M12" s="36">
        <v>1.2080770758</v>
      </c>
      <c r="N12" s="36">
        <v>1.210060782</v>
      </c>
      <c r="O12" s="36">
        <v>1.2120444882</v>
      </c>
      <c r="P12" s="36">
        <v>1.2140281944000002</v>
      </c>
      <c r="Q12" s="36">
        <v>1.2160119006</v>
      </c>
      <c r="R12" s="36">
        <v>1.2179956068000002</v>
      </c>
      <c r="S12" s="37">
        <v>1.219979313</v>
      </c>
    </row>
    <row r="13" spans="1:19" ht="12.75">
      <c r="A13" s="52"/>
      <c r="B13" s="8">
        <v>5</v>
      </c>
      <c r="C13" s="10">
        <v>38156</v>
      </c>
      <c r="D13" s="1" t="s">
        <v>5</v>
      </c>
      <c r="E13" s="31">
        <v>1.2953619598540802</v>
      </c>
      <c r="F13" s="31">
        <v>1.2979475126681603</v>
      </c>
      <c r="G13" s="31">
        <v>1.3005330654822402</v>
      </c>
      <c r="H13" s="31">
        <v>1.3031186182963204</v>
      </c>
      <c r="I13" s="31">
        <v>1.3057041711104003</v>
      </c>
      <c r="J13" s="31">
        <v>1.3082897239244804</v>
      </c>
      <c r="K13" s="31">
        <v>1.3108752767385603</v>
      </c>
      <c r="L13" s="31">
        <v>1.3134608295526404</v>
      </c>
      <c r="M13" s="31">
        <v>1.3160463823667203</v>
      </c>
      <c r="N13" s="31">
        <v>1.3186319351808002</v>
      </c>
      <c r="O13" s="31">
        <v>1.3212174879948804</v>
      </c>
      <c r="P13" s="31">
        <v>1.3238030408089603</v>
      </c>
      <c r="Q13" s="31">
        <v>1.3263885936230404</v>
      </c>
      <c r="R13" s="31">
        <v>1.3289741464371203</v>
      </c>
      <c r="S13" s="35">
        <v>1.3315596992512004</v>
      </c>
    </row>
    <row r="14" spans="1:19" ht="12.75">
      <c r="A14" s="56" t="s">
        <v>2</v>
      </c>
      <c r="B14" s="7">
        <v>6</v>
      </c>
      <c r="C14" s="9">
        <v>38187</v>
      </c>
      <c r="D14" s="3" t="s">
        <v>4</v>
      </c>
      <c r="E14" s="28">
        <v>1.1351449538709681</v>
      </c>
      <c r="F14" s="28">
        <v>1.1370337141935487</v>
      </c>
      <c r="G14" s="28">
        <v>1.1389224745161293</v>
      </c>
      <c r="H14" s="28">
        <v>1.1408112348387098</v>
      </c>
      <c r="I14" s="28">
        <v>1.1426999951612906</v>
      </c>
      <c r="J14" s="28">
        <v>1.1445887554838712</v>
      </c>
      <c r="K14" s="28">
        <v>1.146477515806452</v>
      </c>
      <c r="L14" s="28">
        <v>1.1483662761290325</v>
      </c>
      <c r="M14" s="28">
        <v>1.150255036451613</v>
      </c>
      <c r="N14" s="28">
        <v>1.1521437967741937</v>
      </c>
      <c r="O14" s="28">
        <v>1.1540325570967744</v>
      </c>
      <c r="P14" s="28">
        <v>1.1559213174193552</v>
      </c>
      <c r="Q14" s="28">
        <v>1.1578100777419358</v>
      </c>
      <c r="R14" s="28">
        <v>1.1596988380645166</v>
      </c>
      <c r="S14" s="32">
        <v>1.161587598387097</v>
      </c>
    </row>
    <row r="15" spans="1:19" ht="12.75">
      <c r="A15" s="51"/>
      <c r="B15" s="8">
        <v>6</v>
      </c>
      <c r="C15" s="10">
        <v>38187</v>
      </c>
      <c r="D15" s="1" t="s">
        <v>5</v>
      </c>
      <c r="E15" s="31">
        <v>1.1819973629032259</v>
      </c>
      <c r="F15" s="31">
        <v>1.1839640806451615</v>
      </c>
      <c r="G15" s="31">
        <v>1.1859307983870966</v>
      </c>
      <c r="H15" s="31">
        <v>1.1878975161290322</v>
      </c>
      <c r="I15" s="31">
        <v>1.1898642338709677</v>
      </c>
      <c r="J15" s="31">
        <v>1.1918309516129033</v>
      </c>
      <c r="K15" s="31">
        <v>1.1937976693548387</v>
      </c>
      <c r="L15" s="31">
        <v>1.1957643870967742</v>
      </c>
      <c r="M15" s="31">
        <v>1.1977311048387096</v>
      </c>
      <c r="N15" s="31">
        <v>1.1996978225806452</v>
      </c>
      <c r="O15" s="31">
        <v>1.2016645403225805</v>
      </c>
      <c r="P15" s="31">
        <v>1.203631258064516</v>
      </c>
      <c r="Q15" s="31">
        <v>1.2055979758064517</v>
      </c>
      <c r="R15" s="31">
        <v>1.2075646935483872</v>
      </c>
      <c r="S15" s="35">
        <v>1.2095314112903224</v>
      </c>
    </row>
    <row r="16" spans="1:19" ht="12.75">
      <c r="A16" s="56" t="s">
        <v>2</v>
      </c>
      <c r="B16" s="7">
        <v>7</v>
      </c>
      <c r="C16" s="9">
        <v>38219</v>
      </c>
      <c r="D16" s="3" t="s">
        <v>4</v>
      </c>
      <c r="E16" s="28">
        <v>1.0697526957419357</v>
      </c>
      <c r="F16" s="28">
        <v>1.0711771334193547</v>
      </c>
      <c r="G16" s="28">
        <v>1.0726015710967742</v>
      </c>
      <c r="H16" s="28">
        <v>1.0740260087741937</v>
      </c>
      <c r="I16" s="28">
        <v>1.0754504464516128</v>
      </c>
      <c r="J16" s="28">
        <v>1.0768748841290323</v>
      </c>
      <c r="K16" s="28">
        <v>1.0782993218064518</v>
      </c>
      <c r="L16" s="28">
        <v>1.079723759483871</v>
      </c>
      <c r="M16" s="28">
        <v>1.0811481971612904</v>
      </c>
      <c r="N16" s="28">
        <v>1.0825726348387097</v>
      </c>
      <c r="O16" s="28">
        <v>1.083997072516129</v>
      </c>
      <c r="P16" s="28">
        <v>1.0854215101935485</v>
      </c>
      <c r="Q16" s="28">
        <v>1.0868459478709678</v>
      </c>
      <c r="R16" s="28">
        <v>1.088270385548387</v>
      </c>
      <c r="S16" s="32">
        <v>1.0896948232258066</v>
      </c>
    </row>
    <row r="17" spans="1:19" ht="12.75">
      <c r="A17" s="51"/>
      <c r="B17" s="8">
        <v>7</v>
      </c>
      <c r="C17" s="10">
        <v>38219</v>
      </c>
      <c r="D17" s="1" t="s">
        <v>5</v>
      </c>
      <c r="E17" s="31">
        <v>1.1239305846774195</v>
      </c>
      <c r="F17" s="31">
        <v>1.1258006854838711</v>
      </c>
      <c r="G17" s="31">
        <v>1.1276707862903226</v>
      </c>
      <c r="H17" s="31">
        <v>1.1295408870967742</v>
      </c>
      <c r="I17" s="31">
        <v>1.131410987903226</v>
      </c>
      <c r="J17" s="31">
        <v>1.1332810887096776</v>
      </c>
      <c r="K17" s="31">
        <v>1.135151189516129</v>
      </c>
      <c r="L17" s="31">
        <v>1.1370212903225807</v>
      </c>
      <c r="M17" s="31">
        <v>1.1388913911290321</v>
      </c>
      <c r="N17" s="31">
        <v>1.1407614919354838</v>
      </c>
      <c r="O17" s="31">
        <v>1.1426315927419355</v>
      </c>
      <c r="P17" s="31">
        <v>1.1445016935483872</v>
      </c>
      <c r="Q17" s="31">
        <v>1.1463717943548388</v>
      </c>
      <c r="R17" s="31">
        <v>1.1482418951612905</v>
      </c>
      <c r="S17" s="35">
        <v>1.150111995967742</v>
      </c>
    </row>
    <row r="18" spans="1:19" ht="12.75">
      <c r="A18" s="52" t="s">
        <v>2</v>
      </c>
      <c r="B18" s="7">
        <v>8</v>
      </c>
      <c r="C18" s="9">
        <v>38247</v>
      </c>
      <c r="D18" s="3" t="s">
        <v>4</v>
      </c>
      <c r="E18" s="28">
        <v>1.0302117866666667</v>
      </c>
      <c r="F18" s="28">
        <v>1.0315835733333332</v>
      </c>
      <c r="G18" s="28">
        <v>1.0329553599999999</v>
      </c>
      <c r="H18" s="28">
        <v>1.0343271466666668</v>
      </c>
      <c r="I18" s="28">
        <v>1.0356989333333333</v>
      </c>
      <c r="J18" s="28">
        <v>1.03707072</v>
      </c>
      <c r="K18" s="28">
        <v>1.0384425066666667</v>
      </c>
      <c r="L18" s="28">
        <v>1.0398142933333332</v>
      </c>
      <c r="M18" s="28">
        <v>1.04118608</v>
      </c>
      <c r="N18" s="28">
        <v>1.0425578666666668</v>
      </c>
      <c r="O18" s="28">
        <v>1.0439296533333333</v>
      </c>
      <c r="P18" s="28">
        <v>1.04530144</v>
      </c>
      <c r="Q18" s="28">
        <v>1.0466732266666667</v>
      </c>
      <c r="R18" s="28">
        <v>1.0480450133333332</v>
      </c>
      <c r="S18" s="32">
        <v>1.0494168</v>
      </c>
    </row>
    <row r="19" spans="1:19" ht="12.75">
      <c r="A19" s="52"/>
      <c r="B19" s="8">
        <v>8</v>
      </c>
      <c r="C19" s="10">
        <v>38247</v>
      </c>
      <c r="D19" s="1" t="s">
        <v>5</v>
      </c>
      <c r="E19" s="31">
        <v>1.0594373688888892</v>
      </c>
      <c r="F19" s="31">
        <v>1.0608480711111112</v>
      </c>
      <c r="G19" s="31">
        <v>1.0622587733333335</v>
      </c>
      <c r="H19" s="31">
        <v>1.0636694755555558</v>
      </c>
      <c r="I19" s="31">
        <v>1.0650801777777779</v>
      </c>
      <c r="J19" s="31">
        <v>1.0664908800000001</v>
      </c>
      <c r="K19" s="31">
        <v>1.0679015822222226</v>
      </c>
      <c r="L19" s="31">
        <v>1.0693122844444447</v>
      </c>
      <c r="M19" s="31">
        <v>1.070722986666667</v>
      </c>
      <c r="N19" s="31">
        <v>1.0721336888888893</v>
      </c>
      <c r="O19" s="31">
        <v>1.0735443911111113</v>
      </c>
      <c r="P19" s="31">
        <v>1.0749550933333336</v>
      </c>
      <c r="Q19" s="31">
        <v>1.076365795555556</v>
      </c>
      <c r="R19" s="31">
        <v>1.077776497777778</v>
      </c>
      <c r="S19" s="35">
        <v>1.0791872000000002</v>
      </c>
    </row>
    <row r="20" spans="1:19" ht="12.75">
      <c r="A20" s="52" t="s">
        <v>2</v>
      </c>
      <c r="B20" s="7">
        <v>9</v>
      </c>
      <c r="C20" s="9">
        <v>38279</v>
      </c>
      <c r="D20" s="3" t="s">
        <v>4</v>
      </c>
      <c r="E20" s="28">
        <v>1.0084137634408603</v>
      </c>
      <c r="F20" s="28">
        <v>1.0090855913978496</v>
      </c>
      <c r="G20" s="28">
        <v>1.0097574193548389</v>
      </c>
      <c r="H20" s="28">
        <v>1.010429247311828</v>
      </c>
      <c r="I20" s="28">
        <v>1.0111010752688174</v>
      </c>
      <c r="J20" s="28">
        <v>1.0117729032258065</v>
      </c>
      <c r="K20" s="28">
        <v>1.0124447311827958</v>
      </c>
      <c r="L20" s="28">
        <v>1.013116559139785</v>
      </c>
      <c r="M20" s="28">
        <v>1.0137883870967743</v>
      </c>
      <c r="N20" s="28">
        <v>1.0144602150537634</v>
      </c>
      <c r="O20" s="28">
        <v>1.0151320430107529</v>
      </c>
      <c r="P20" s="28">
        <v>1.015803870967742</v>
      </c>
      <c r="Q20" s="28">
        <v>1.0164756989247312</v>
      </c>
      <c r="R20" s="28">
        <v>1.0171475268817205</v>
      </c>
      <c r="S20" s="32">
        <v>1.0178193548387098</v>
      </c>
    </row>
    <row r="21" spans="1:19" ht="12.75">
      <c r="A21" s="52"/>
      <c r="B21" s="8">
        <v>9</v>
      </c>
      <c r="C21" s="10">
        <v>38279</v>
      </c>
      <c r="D21" s="1" t="s">
        <v>5</v>
      </c>
      <c r="E21" s="31">
        <v>1.0168378494623656</v>
      </c>
      <c r="F21" s="31">
        <v>1.018191827956989</v>
      </c>
      <c r="G21" s="31">
        <v>1.0195458064516127</v>
      </c>
      <c r="H21" s="31">
        <v>1.0208997849462365</v>
      </c>
      <c r="I21" s="31">
        <v>1.02225376344086</v>
      </c>
      <c r="J21" s="31">
        <v>1.0236077419354839</v>
      </c>
      <c r="K21" s="31">
        <v>1.0249617204301076</v>
      </c>
      <c r="L21" s="31">
        <v>1.026315698924731</v>
      </c>
      <c r="M21" s="31">
        <v>1.0276696774193548</v>
      </c>
      <c r="N21" s="31">
        <v>1.0290236559139785</v>
      </c>
      <c r="O21" s="31">
        <v>1.030377634408602</v>
      </c>
      <c r="P21" s="31">
        <v>1.0317316129032257</v>
      </c>
      <c r="Q21" s="31">
        <v>1.0330855913978494</v>
      </c>
      <c r="R21" s="31">
        <v>1.0344395698924729</v>
      </c>
      <c r="S21" s="35">
        <v>1.0357935483870968</v>
      </c>
    </row>
    <row r="22" spans="1:19" ht="12.75">
      <c r="A22" s="52" t="s">
        <v>2</v>
      </c>
      <c r="B22" s="3">
        <v>10</v>
      </c>
      <c r="C22" s="9">
        <v>38310</v>
      </c>
      <c r="D22" s="3" t="s">
        <v>4</v>
      </c>
      <c r="E22" s="28">
        <v>1</v>
      </c>
      <c r="F22" s="28">
        <v>1</v>
      </c>
      <c r="G22" s="28">
        <v>1</v>
      </c>
      <c r="H22" s="28">
        <v>1</v>
      </c>
      <c r="I22" s="28">
        <v>1</v>
      </c>
      <c r="J22" s="28">
        <v>1</v>
      </c>
      <c r="K22" s="28">
        <v>1</v>
      </c>
      <c r="L22" s="28">
        <v>1</v>
      </c>
      <c r="M22" s="28">
        <v>1</v>
      </c>
      <c r="N22" s="28">
        <v>1</v>
      </c>
      <c r="O22" s="28">
        <v>1</v>
      </c>
      <c r="P22" s="28">
        <v>1</v>
      </c>
      <c r="Q22" s="28">
        <v>1</v>
      </c>
      <c r="R22" s="28">
        <v>1</v>
      </c>
      <c r="S22" s="32">
        <v>1</v>
      </c>
    </row>
    <row r="23" spans="1:19" ht="13.5" thickBot="1">
      <c r="A23" s="54"/>
      <c r="B23" s="27">
        <v>10</v>
      </c>
      <c r="C23" s="26">
        <v>38310</v>
      </c>
      <c r="D23" s="27" t="s">
        <v>5</v>
      </c>
      <c r="E23" s="29">
        <v>1</v>
      </c>
      <c r="F23" s="29">
        <v>1</v>
      </c>
      <c r="G23" s="29">
        <v>1</v>
      </c>
      <c r="H23" s="29">
        <v>1</v>
      </c>
      <c r="I23" s="29">
        <v>1</v>
      </c>
      <c r="J23" s="29">
        <v>1</v>
      </c>
      <c r="K23" s="29">
        <v>1</v>
      </c>
      <c r="L23" s="29">
        <v>1</v>
      </c>
      <c r="M23" s="29">
        <v>1</v>
      </c>
      <c r="N23" s="29">
        <v>1</v>
      </c>
      <c r="O23" s="29">
        <v>1</v>
      </c>
      <c r="P23" s="29">
        <v>1</v>
      </c>
      <c r="Q23" s="29">
        <v>1</v>
      </c>
      <c r="R23" s="29">
        <v>1</v>
      </c>
      <c r="S23" s="30">
        <v>1</v>
      </c>
    </row>
    <row r="24" spans="1:19" ht="12.75" customHeight="1">
      <c r="A24" s="50" t="s">
        <v>6</v>
      </c>
      <c r="B24" s="25">
        <v>1</v>
      </c>
      <c r="C24" s="24">
        <v>38065</v>
      </c>
      <c r="D24" s="25" t="s">
        <v>4</v>
      </c>
      <c r="E24" s="33">
        <v>1.3826659490539852</v>
      </c>
      <c r="F24" s="33">
        <v>1.3828963549778404</v>
      </c>
      <c r="G24" s="33">
        <v>1.3831267609016953</v>
      </c>
      <c r="H24" s="33">
        <v>1.3833571668255502</v>
      </c>
      <c r="I24" s="33">
        <v>1.3835875727494054</v>
      </c>
      <c r="J24" s="33">
        <v>1.3838179786732603</v>
      </c>
      <c r="K24" s="33">
        <v>1.3840483845971157</v>
      </c>
      <c r="L24" s="33">
        <v>1.3842787905209706</v>
      </c>
      <c r="M24" s="33">
        <v>1.3845091964448255</v>
      </c>
      <c r="N24" s="33">
        <v>1.3847396023686807</v>
      </c>
      <c r="O24" s="33">
        <v>1.3849700082925356</v>
      </c>
      <c r="P24" s="33">
        <v>1.3852004142163905</v>
      </c>
      <c r="Q24" s="33">
        <v>1.3854308201402454</v>
      </c>
      <c r="R24" s="33">
        <v>1.3856612260641006</v>
      </c>
      <c r="S24" s="34">
        <v>1.3858916319879555</v>
      </c>
    </row>
    <row r="25" spans="1:19" ht="12.75">
      <c r="A25" s="55"/>
      <c r="B25" s="1">
        <v>1</v>
      </c>
      <c r="C25" s="10">
        <v>38065</v>
      </c>
      <c r="D25" s="1" t="s">
        <v>5</v>
      </c>
      <c r="E25" s="31">
        <v>1.458965809866434</v>
      </c>
      <c r="F25" s="31">
        <v>1.4592089303146705</v>
      </c>
      <c r="G25" s="31">
        <v>1.4594520507629067</v>
      </c>
      <c r="H25" s="31">
        <v>1.459695171211143</v>
      </c>
      <c r="I25" s="31">
        <v>1.4599382916593795</v>
      </c>
      <c r="J25" s="31">
        <v>1.4601814121076158</v>
      </c>
      <c r="K25" s="31">
        <v>1.4604245325558525</v>
      </c>
      <c r="L25" s="31">
        <v>1.4606676530040887</v>
      </c>
      <c r="M25" s="31">
        <v>1.460910773452325</v>
      </c>
      <c r="N25" s="31">
        <v>1.4611538939005615</v>
      </c>
      <c r="O25" s="31">
        <v>1.4613970143487978</v>
      </c>
      <c r="P25" s="31">
        <v>1.461640134797034</v>
      </c>
      <c r="Q25" s="31">
        <v>1.4618832552452705</v>
      </c>
      <c r="R25" s="31">
        <v>1.4621263756935068</v>
      </c>
      <c r="S25" s="35">
        <v>1.462369496141743</v>
      </c>
    </row>
    <row r="26" spans="1:19" ht="12.75" customHeight="1">
      <c r="A26" s="52" t="s">
        <v>6</v>
      </c>
      <c r="B26" s="3">
        <v>2</v>
      </c>
      <c r="C26" s="9">
        <v>38128</v>
      </c>
      <c r="D26" s="3" t="s">
        <v>4</v>
      </c>
      <c r="E26" s="28">
        <v>1.2986264809222607</v>
      </c>
      <c r="F26" s="28">
        <v>1.301218549746457</v>
      </c>
      <c r="G26" s="28">
        <v>1.303810618570653</v>
      </c>
      <c r="H26" s="28">
        <v>1.3064026873948493</v>
      </c>
      <c r="I26" s="28">
        <v>1.3089947562190454</v>
      </c>
      <c r="J26" s="28">
        <v>1.3115868250432414</v>
      </c>
      <c r="K26" s="28">
        <v>1.3141788938674377</v>
      </c>
      <c r="L26" s="28">
        <v>1.3167709626916337</v>
      </c>
      <c r="M26" s="28">
        <v>1.3193630315158298</v>
      </c>
      <c r="N26" s="28">
        <v>1.321955100340026</v>
      </c>
      <c r="O26" s="28">
        <v>1.324547169164222</v>
      </c>
      <c r="P26" s="28">
        <v>1.3271392379884184</v>
      </c>
      <c r="Q26" s="28">
        <v>1.3297313068126144</v>
      </c>
      <c r="R26" s="28">
        <v>1.3323233756368105</v>
      </c>
      <c r="S26" s="32">
        <v>1.3349154444610067</v>
      </c>
    </row>
    <row r="27" spans="1:19" ht="12.75">
      <c r="A27" s="52"/>
      <c r="B27" s="1">
        <v>2</v>
      </c>
      <c r="C27" s="10">
        <v>38128</v>
      </c>
      <c r="D27" s="1" t="s">
        <v>5</v>
      </c>
      <c r="E27" s="31">
        <v>1.3668549712472366</v>
      </c>
      <c r="F27" s="31">
        <v>1.3695832246828599</v>
      </c>
      <c r="G27" s="31">
        <v>1.372311478118483</v>
      </c>
      <c r="H27" s="31">
        <v>1.3750397315541063</v>
      </c>
      <c r="I27" s="31">
        <v>1.3777679849897295</v>
      </c>
      <c r="J27" s="31">
        <v>1.3804962384253527</v>
      </c>
      <c r="K27" s="31">
        <v>1.383224491860976</v>
      </c>
      <c r="L27" s="31">
        <v>1.3859527452965992</v>
      </c>
      <c r="M27" s="31">
        <v>1.3886809987322224</v>
      </c>
      <c r="N27" s="31">
        <v>1.3914092521678458</v>
      </c>
      <c r="O27" s="31">
        <v>1.394137505603469</v>
      </c>
      <c r="P27" s="31">
        <v>1.3968657590390923</v>
      </c>
      <c r="Q27" s="31">
        <v>1.3995940124747155</v>
      </c>
      <c r="R27" s="31">
        <v>1.4023222659103387</v>
      </c>
      <c r="S27" s="35">
        <v>1.405050519345962</v>
      </c>
    </row>
    <row r="28" spans="1:19" ht="12.75" customHeight="1">
      <c r="A28" s="52" t="s">
        <v>6</v>
      </c>
      <c r="B28" s="3">
        <v>3</v>
      </c>
      <c r="C28" s="9">
        <v>38191</v>
      </c>
      <c r="D28" s="3" t="s">
        <v>4</v>
      </c>
      <c r="E28" s="28">
        <v>1.1322380525806455</v>
      </c>
      <c r="F28" s="28">
        <v>1.1341219761290326</v>
      </c>
      <c r="G28" s="28">
        <v>1.1360058996774194</v>
      </c>
      <c r="H28" s="28">
        <v>1.1378898232258066</v>
      </c>
      <c r="I28" s="28">
        <v>1.1397737467741937</v>
      </c>
      <c r="J28" s="28">
        <v>1.141657670322581</v>
      </c>
      <c r="K28" s="28">
        <v>1.143541593870968</v>
      </c>
      <c r="L28" s="28">
        <v>1.1454255174193553</v>
      </c>
      <c r="M28" s="28">
        <v>1.147309440967742</v>
      </c>
      <c r="N28" s="28">
        <v>1.1491933645161292</v>
      </c>
      <c r="O28" s="28">
        <v>1.1510772880645164</v>
      </c>
      <c r="P28" s="28">
        <v>1.1529612116129035</v>
      </c>
      <c r="Q28" s="28">
        <v>1.1548451351612907</v>
      </c>
      <c r="R28" s="28">
        <v>1.1567290587096777</v>
      </c>
      <c r="S28" s="32">
        <v>1.1586129822580646</v>
      </c>
    </row>
    <row r="29" spans="1:19" ht="12.75">
      <c r="A29" s="52"/>
      <c r="B29" s="1">
        <v>3</v>
      </c>
      <c r="C29" s="10">
        <v>38191</v>
      </c>
      <c r="D29" s="1" t="s">
        <v>5</v>
      </c>
      <c r="E29" s="31">
        <v>1.1745163669354841</v>
      </c>
      <c r="F29" s="31">
        <v>1.1764706370967744</v>
      </c>
      <c r="G29" s="31">
        <v>1.1784249072580646</v>
      </c>
      <c r="H29" s="31">
        <v>1.1803791774193548</v>
      </c>
      <c r="I29" s="31">
        <v>1.1823334475806453</v>
      </c>
      <c r="J29" s="31">
        <v>1.1842877177419355</v>
      </c>
      <c r="K29" s="31">
        <v>1.186241987903226</v>
      </c>
      <c r="L29" s="31">
        <v>1.1881962580645162</v>
      </c>
      <c r="M29" s="31">
        <v>1.1901505282258065</v>
      </c>
      <c r="N29" s="31">
        <v>1.1921047983870967</v>
      </c>
      <c r="O29" s="31">
        <v>1.1940590685483872</v>
      </c>
      <c r="P29" s="31">
        <v>1.1960133387096776</v>
      </c>
      <c r="Q29" s="31">
        <v>1.1979676088709679</v>
      </c>
      <c r="R29" s="31">
        <v>1.1999218790322583</v>
      </c>
      <c r="S29" s="35">
        <v>1.2018761491935483</v>
      </c>
    </row>
    <row r="30" spans="1:19" ht="12.75">
      <c r="A30" s="52" t="s">
        <v>6</v>
      </c>
      <c r="B30" s="3">
        <v>4</v>
      </c>
      <c r="C30" s="9">
        <v>38254</v>
      </c>
      <c r="D30" s="3" t="s">
        <v>4</v>
      </c>
      <c r="E30" s="28">
        <v>1.0254454400000002</v>
      </c>
      <c r="F30" s="28">
        <v>1.02681088</v>
      </c>
      <c r="G30" s="28">
        <v>1.02817632</v>
      </c>
      <c r="H30" s="28">
        <v>1.02954176</v>
      </c>
      <c r="I30" s="28">
        <v>1.0309072000000001</v>
      </c>
      <c r="J30" s="28">
        <v>1.0322726400000002</v>
      </c>
      <c r="K30" s="28">
        <v>1.0336380800000002</v>
      </c>
      <c r="L30" s="28">
        <v>1.03500352</v>
      </c>
      <c r="M30" s="28">
        <v>1.0363689600000001</v>
      </c>
      <c r="N30" s="28">
        <v>1.0377344000000002</v>
      </c>
      <c r="O30" s="28">
        <v>1.03909984</v>
      </c>
      <c r="P30" s="28">
        <v>1.04046528</v>
      </c>
      <c r="Q30" s="28">
        <v>1.04183072</v>
      </c>
      <c r="R30" s="28">
        <v>1.0431961600000001</v>
      </c>
      <c r="S30" s="32">
        <v>1.0445616000000002</v>
      </c>
    </row>
    <row r="31" spans="1:19" ht="12.75">
      <c r="A31" s="52"/>
      <c r="B31" s="1">
        <v>4</v>
      </c>
      <c r="C31" s="10">
        <v>38254</v>
      </c>
      <c r="D31" s="1" t="s">
        <v>5</v>
      </c>
      <c r="E31" s="31">
        <v>1.0497177600000003</v>
      </c>
      <c r="F31" s="31">
        <v>1.05111552</v>
      </c>
      <c r="G31" s="31">
        <v>1.05251328</v>
      </c>
      <c r="H31" s="31">
        <v>1.0539110400000002</v>
      </c>
      <c r="I31" s="31">
        <v>1.0553088000000002</v>
      </c>
      <c r="J31" s="31">
        <v>1.05670656</v>
      </c>
      <c r="K31" s="31">
        <v>1.0581043200000002</v>
      </c>
      <c r="L31" s="31">
        <v>1.0595020800000001</v>
      </c>
      <c r="M31" s="31">
        <v>1.0608998400000003</v>
      </c>
      <c r="N31" s="31">
        <v>1.0622976000000002</v>
      </c>
      <c r="O31" s="31">
        <v>1.06369536</v>
      </c>
      <c r="P31" s="31">
        <v>1.0650931200000002</v>
      </c>
      <c r="Q31" s="31">
        <v>1.0664908800000001</v>
      </c>
      <c r="R31" s="31">
        <v>1.06788864</v>
      </c>
      <c r="S31" s="35">
        <v>1.0692864000000002</v>
      </c>
    </row>
    <row r="32" spans="1:19" ht="12.75">
      <c r="A32" s="52" t="s">
        <v>6</v>
      </c>
      <c r="B32" s="3">
        <v>5</v>
      </c>
      <c r="C32" s="9">
        <v>38310</v>
      </c>
      <c r="D32" s="3" t="s">
        <v>4</v>
      </c>
      <c r="E32" s="28">
        <v>1</v>
      </c>
      <c r="F32" s="28">
        <v>1</v>
      </c>
      <c r="G32" s="28">
        <v>1</v>
      </c>
      <c r="H32" s="28">
        <v>1</v>
      </c>
      <c r="I32" s="28">
        <v>1</v>
      </c>
      <c r="J32" s="28">
        <v>1</v>
      </c>
      <c r="K32" s="28">
        <v>1</v>
      </c>
      <c r="L32" s="28">
        <v>1</v>
      </c>
      <c r="M32" s="28">
        <v>1</v>
      </c>
      <c r="N32" s="28">
        <v>1</v>
      </c>
      <c r="O32" s="28">
        <v>1</v>
      </c>
      <c r="P32" s="28">
        <v>1</v>
      </c>
      <c r="Q32" s="28">
        <v>1</v>
      </c>
      <c r="R32" s="28">
        <v>1</v>
      </c>
      <c r="S32" s="32">
        <v>1</v>
      </c>
    </row>
    <row r="33" spans="1:19" ht="13.5" thickBot="1">
      <c r="A33" s="54"/>
      <c r="B33" s="27">
        <v>5</v>
      </c>
      <c r="C33" s="26">
        <v>38310</v>
      </c>
      <c r="D33" s="27" t="s">
        <v>5</v>
      </c>
      <c r="E33" s="29">
        <v>1</v>
      </c>
      <c r="F33" s="29">
        <v>1</v>
      </c>
      <c r="G33" s="29">
        <v>1</v>
      </c>
      <c r="H33" s="29">
        <v>1</v>
      </c>
      <c r="I33" s="29">
        <v>1</v>
      </c>
      <c r="J33" s="29">
        <v>1</v>
      </c>
      <c r="K33" s="29">
        <v>1</v>
      </c>
      <c r="L33" s="29">
        <v>1</v>
      </c>
      <c r="M33" s="29">
        <v>1</v>
      </c>
      <c r="N33" s="29">
        <v>1</v>
      </c>
      <c r="O33" s="29">
        <v>1</v>
      </c>
      <c r="P33" s="29">
        <v>1</v>
      </c>
      <c r="Q33" s="29">
        <v>1</v>
      </c>
      <c r="R33" s="29">
        <v>1</v>
      </c>
      <c r="S33" s="30">
        <v>1</v>
      </c>
    </row>
    <row r="34" spans="1:19" ht="12.75" customHeight="1">
      <c r="A34" s="53" t="s">
        <v>7</v>
      </c>
      <c r="B34" s="25">
        <v>1</v>
      </c>
      <c r="C34" s="24">
        <v>38033</v>
      </c>
      <c r="D34" s="25" t="s">
        <v>4</v>
      </c>
      <c r="E34" s="33">
        <v>1.3912664804490837</v>
      </c>
      <c r="F34" s="33">
        <v>1.391498319555974</v>
      </c>
      <c r="G34" s="33">
        <v>1.3917301586628645</v>
      </c>
      <c r="H34" s="33">
        <v>1.3919619977697548</v>
      </c>
      <c r="I34" s="33">
        <v>1.392193836876645</v>
      </c>
      <c r="J34" s="33">
        <v>1.3924256759835354</v>
      </c>
      <c r="K34" s="33">
        <v>1.3926575150904261</v>
      </c>
      <c r="L34" s="33">
        <v>1.3928893541973164</v>
      </c>
      <c r="M34" s="33">
        <v>1.393121193304207</v>
      </c>
      <c r="N34" s="33">
        <v>1.3933530324110972</v>
      </c>
      <c r="O34" s="33">
        <v>1.3935848715179875</v>
      </c>
      <c r="P34" s="33">
        <v>1.3938167106248778</v>
      </c>
      <c r="Q34" s="33">
        <v>1.3940485497317683</v>
      </c>
      <c r="R34" s="33">
        <v>1.3942803888386586</v>
      </c>
      <c r="S34" s="34">
        <v>1.3945122279455489</v>
      </c>
    </row>
    <row r="35" spans="1:19" ht="12.75">
      <c r="A35" s="52"/>
      <c r="B35" s="1">
        <v>1</v>
      </c>
      <c r="C35" s="10">
        <v>38033</v>
      </c>
      <c r="D35" s="1" t="s">
        <v>5</v>
      </c>
      <c r="E35" s="31">
        <v>1.4715207381769981</v>
      </c>
      <c r="F35" s="31">
        <v>1.4717659507645964</v>
      </c>
      <c r="G35" s="31">
        <v>1.4720111633521946</v>
      </c>
      <c r="H35" s="31">
        <v>1.4722563759397926</v>
      </c>
      <c r="I35" s="31">
        <v>1.4725015885273909</v>
      </c>
      <c r="J35" s="31">
        <v>1.4727468011149891</v>
      </c>
      <c r="K35" s="31">
        <v>1.4729920137025876</v>
      </c>
      <c r="L35" s="31">
        <v>1.4732372262901858</v>
      </c>
      <c r="M35" s="31">
        <v>1.473482438877784</v>
      </c>
      <c r="N35" s="31">
        <v>1.4737276514653823</v>
      </c>
      <c r="O35" s="31">
        <v>1.4739728640529806</v>
      </c>
      <c r="P35" s="31">
        <v>1.4742180766405788</v>
      </c>
      <c r="Q35" s="31">
        <v>1.4744632892281768</v>
      </c>
      <c r="R35" s="31">
        <v>1.474708501815775</v>
      </c>
      <c r="S35" s="35">
        <v>1.4749537144033733</v>
      </c>
    </row>
    <row r="36" spans="1:19" ht="12.75" customHeight="1">
      <c r="A36" s="52" t="s">
        <v>7</v>
      </c>
      <c r="B36" s="3">
        <v>2</v>
      </c>
      <c r="C36" s="9">
        <v>38152</v>
      </c>
      <c r="D36" s="3" t="s">
        <v>4</v>
      </c>
      <c r="E36" s="28">
        <v>1.1953614141000002</v>
      </c>
      <c r="F36" s="28">
        <v>1.1973503682000002</v>
      </c>
      <c r="G36" s="28">
        <v>1.1993393223</v>
      </c>
      <c r="H36" s="28">
        <v>1.2013282764000002</v>
      </c>
      <c r="I36" s="28">
        <v>1.2033172305000002</v>
      </c>
      <c r="J36" s="28">
        <v>1.2053061846000002</v>
      </c>
      <c r="K36" s="28">
        <v>1.2072951387000002</v>
      </c>
      <c r="L36" s="28">
        <v>1.2092840928000004</v>
      </c>
      <c r="M36" s="28">
        <v>1.2112730469000001</v>
      </c>
      <c r="N36" s="28">
        <v>1.2132620010000001</v>
      </c>
      <c r="O36" s="28">
        <v>1.2152509551000001</v>
      </c>
      <c r="P36" s="28">
        <v>1.2172399092000001</v>
      </c>
      <c r="Q36" s="28">
        <v>1.2192288633000004</v>
      </c>
      <c r="R36" s="28">
        <v>1.2212178174000003</v>
      </c>
      <c r="S36" s="32">
        <v>1.2232067715000001</v>
      </c>
    </row>
    <row r="37" spans="1:19" ht="12.75">
      <c r="A37" s="52"/>
      <c r="B37" s="1">
        <v>2</v>
      </c>
      <c r="C37" s="10">
        <v>38152</v>
      </c>
      <c r="D37" s="1" t="s">
        <v>5</v>
      </c>
      <c r="E37" s="31">
        <v>1.3054819751654403</v>
      </c>
      <c r="F37" s="31">
        <v>1.3080877276108804</v>
      </c>
      <c r="G37" s="31">
        <v>1.3106934800563204</v>
      </c>
      <c r="H37" s="31">
        <v>1.3132992325017603</v>
      </c>
      <c r="I37" s="31">
        <v>1.3159049849472004</v>
      </c>
      <c r="J37" s="31">
        <v>1.3185107373926404</v>
      </c>
      <c r="K37" s="31">
        <v>1.3211164898380803</v>
      </c>
      <c r="L37" s="31">
        <v>1.3237222422835204</v>
      </c>
      <c r="M37" s="31">
        <v>1.3263279947289603</v>
      </c>
      <c r="N37" s="31">
        <v>1.3289337471744005</v>
      </c>
      <c r="O37" s="31">
        <v>1.3315394996198404</v>
      </c>
      <c r="P37" s="31">
        <v>1.3341452520652803</v>
      </c>
      <c r="Q37" s="31">
        <v>1.3367510045107205</v>
      </c>
      <c r="R37" s="31">
        <v>1.3393567569561604</v>
      </c>
      <c r="S37" s="35">
        <v>1.3419625094016003</v>
      </c>
    </row>
    <row r="38" spans="1:19" ht="12.75" customHeight="1">
      <c r="A38" s="52" t="s">
        <v>7</v>
      </c>
      <c r="B38" s="3">
        <v>3</v>
      </c>
      <c r="C38" s="9">
        <v>38216</v>
      </c>
      <c r="D38" s="3" t="s">
        <v>4</v>
      </c>
      <c r="E38" s="28">
        <v>1.0718085945806453</v>
      </c>
      <c r="F38" s="28">
        <v>1.0732357698064514</v>
      </c>
      <c r="G38" s="28">
        <v>1.074662945032258</v>
      </c>
      <c r="H38" s="28">
        <v>1.0760901202580646</v>
      </c>
      <c r="I38" s="28">
        <v>1.0775172954838708</v>
      </c>
      <c r="J38" s="28">
        <v>1.0789444707096774</v>
      </c>
      <c r="K38" s="28">
        <v>1.080371645935484</v>
      </c>
      <c r="L38" s="28">
        <v>1.0817988211612901</v>
      </c>
      <c r="M38" s="28">
        <v>1.0832259963870967</v>
      </c>
      <c r="N38" s="28">
        <v>1.0846531716129033</v>
      </c>
      <c r="O38" s="28">
        <v>1.0860803468387095</v>
      </c>
      <c r="P38" s="28">
        <v>1.087507522064516</v>
      </c>
      <c r="Q38" s="28">
        <v>1.0889346972903227</v>
      </c>
      <c r="R38" s="28">
        <v>1.0903618725161288</v>
      </c>
      <c r="S38" s="32">
        <v>1.0917890477419354</v>
      </c>
    </row>
    <row r="39" spans="1:19" ht="12.75">
      <c r="A39" s="52"/>
      <c r="B39" s="1">
        <v>3</v>
      </c>
      <c r="C39" s="10">
        <v>38216</v>
      </c>
      <c r="D39" s="1" t="s">
        <v>5</v>
      </c>
      <c r="E39" s="31">
        <v>1.1292741532258066</v>
      </c>
      <c r="F39" s="31">
        <v>1.1311531451612904</v>
      </c>
      <c r="G39" s="31">
        <v>1.133032137096774</v>
      </c>
      <c r="H39" s="31">
        <v>1.134911129032258</v>
      </c>
      <c r="I39" s="31">
        <v>1.1367901209677418</v>
      </c>
      <c r="J39" s="31">
        <v>1.1386691129032258</v>
      </c>
      <c r="K39" s="31">
        <v>1.1405481048387098</v>
      </c>
      <c r="L39" s="31">
        <v>1.1424270967741936</v>
      </c>
      <c r="M39" s="31">
        <v>1.1443060887096772</v>
      </c>
      <c r="N39" s="31">
        <v>1.1461850806451612</v>
      </c>
      <c r="O39" s="31">
        <v>1.1480640725806452</v>
      </c>
      <c r="P39" s="31">
        <v>1.149943064516129</v>
      </c>
      <c r="Q39" s="31">
        <v>1.151822056451613</v>
      </c>
      <c r="R39" s="31">
        <v>1.1537010483870969</v>
      </c>
      <c r="S39" s="35">
        <v>1.1555800403225804</v>
      </c>
    </row>
    <row r="40" spans="1:19" ht="12.75">
      <c r="A40" s="52" t="s">
        <v>7</v>
      </c>
      <c r="B40" s="3">
        <v>4</v>
      </c>
      <c r="C40" s="9">
        <v>38272</v>
      </c>
      <c r="D40" s="3" t="s">
        <v>4</v>
      </c>
      <c r="E40" s="28">
        <v>1.0129329032258063</v>
      </c>
      <c r="F40" s="28">
        <v>1.0136077419354839</v>
      </c>
      <c r="G40" s="28">
        <v>1.0142825806451612</v>
      </c>
      <c r="H40" s="28">
        <v>1.0149574193548385</v>
      </c>
      <c r="I40" s="28">
        <v>1.015632258064516</v>
      </c>
      <c r="J40" s="28">
        <v>1.0163070967741934</v>
      </c>
      <c r="K40" s="28">
        <v>1.016981935483871</v>
      </c>
      <c r="L40" s="28">
        <v>1.0176567741935485</v>
      </c>
      <c r="M40" s="28">
        <v>1.0183316129032258</v>
      </c>
      <c r="N40" s="28">
        <v>1.0190064516129032</v>
      </c>
      <c r="O40" s="28">
        <v>1.0196812903225807</v>
      </c>
      <c r="P40" s="28">
        <v>1.020356129032258</v>
      </c>
      <c r="Q40" s="28">
        <v>1.0210309677419354</v>
      </c>
      <c r="R40" s="28">
        <v>1.021705806451613</v>
      </c>
      <c r="S40" s="32">
        <v>1.0223806451612902</v>
      </c>
    </row>
    <row r="41" spans="1:19" ht="13.5" thickBot="1">
      <c r="A41" s="54"/>
      <c r="B41" s="27">
        <v>4</v>
      </c>
      <c r="C41" s="26">
        <v>38272</v>
      </c>
      <c r="D41" s="27" t="s">
        <v>5</v>
      </c>
      <c r="E41" s="29">
        <v>1.0258821505376343</v>
      </c>
      <c r="F41" s="29">
        <v>1.0272481720430107</v>
      </c>
      <c r="G41" s="29">
        <v>1.028614193548387</v>
      </c>
      <c r="H41" s="29">
        <v>1.0299802150537634</v>
      </c>
      <c r="I41" s="29">
        <v>1.0313462365591397</v>
      </c>
      <c r="J41" s="29">
        <v>1.032712258064516</v>
      </c>
      <c r="K41" s="29">
        <v>1.0340782795698924</v>
      </c>
      <c r="L41" s="29">
        <v>1.0354443010752687</v>
      </c>
      <c r="M41" s="29">
        <v>1.036810322580645</v>
      </c>
      <c r="N41" s="29">
        <v>1.0381763440860214</v>
      </c>
      <c r="O41" s="29">
        <v>1.0395423655913978</v>
      </c>
      <c r="P41" s="29">
        <v>1.0409083870967741</v>
      </c>
      <c r="Q41" s="29">
        <v>1.0422744086021505</v>
      </c>
      <c r="R41" s="29">
        <v>1.0436404301075268</v>
      </c>
      <c r="S41" s="30">
        <v>1.0450064516129032</v>
      </c>
    </row>
    <row r="42" spans="1:19" ht="12.75" customHeight="1">
      <c r="A42" s="50" t="s">
        <v>8</v>
      </c>
      <c r="B42" s="25">
        <v>1</v>
      </c>
      <c r="C42" s="24">
        <v>38061</v>
      </c>
      <c r="D42" s="25" t="s">
        <v>4</v>
      </c>
      <c r="E42" s="33">
        <v>1.3862067069260822</v>
      </c>
      <c r="F42" s="33">
        <v>1.3864377028779113</v>
      </c>
      <c r="G42" s="33">
        <v>1.3866686988297403</v>
      </c>
      <c r="H42" s="33">
        <v>1.3868996947815693</v>
      </c>
      <c r="I42" s="33">
        <v>1.3871306907333982</v>
      </c>
      <c r="J42" s="33">
        <v>1.3873616866852274</v>
      </c>
      <c r="K42" s="33">
        <v>1.3875926826370566</v>
      </c>
      <c r="L42" s="33">
        <v>1.3878236785888856</v>
      </c>
      <c r="M42" s="33">
        <v>1.3880546745407147</v>
      </c>
      <c r="N42" s="33">
        <v>1.3882856704925437</v>
      </c>
      <c r="O42" s="33">
        <v>1.3885166664443727</v>
      </c>
      <c r="P42" s="33">
        <v>1.3887476623962016</v>
      </c>
      <c r="Q42" s="33">
        <v>1.3889786583480308</v>
      </c>
      <c r="R42" s="33">
        <v>1.3892096542998598</v>
      </c>
      <c r="S42" s="34">
        <v>1.3894406502516887</v>
      </c>
    </row>
    <row r="43" spans="1:19" ht="12.75">
      <c r="A43" s="51"/>
      <c r="B43" s="1">
        <v>1</v>
      </c>
      <c r="C43" s="10">
        <v>38061</v>
      </c>
      <c r="D43" s="1" t="s">
        <v>5</v>
      </c>
      <c r="E43" s="31">
        <v>1.4700046432323846</v>
      </c>
      <c r="F43" s="31">
        <v>1.4702496031795989</v>
      </c>
      <c r="G43" s="31">
        <v>1.470494563126813</v>
      </c>
      <c r="H43" s="31">
        <v>1.4707395230740272</v>
      </c>
      <c r="I43" s="31">
        <v>1.4709844830212413</v>
      </c>
      <c r="J43" s="31">
        <v>1.4712294429684556</v>
      </c>
      <c r="K43" s="31">
        <v>1.4714744029156699</v>
      </c>
      <c r="L43" s="31">
        <v>1.4717193628628842</v>
      </c>
      <c r="M43" s="31">
        <v>1.4719643228100983</v>
      </c>
      <c r="N43" s="31">
        <v>1.4722092827573126</v>
      </c>
      <c r="O43" s="31">
        <v>1.4724542427045266</v>
      </c>
      <c r="P43" s="31">
        <v>1.472699202651741</v>
      </c>
      <c r="Q43" s="31">
        <v>1.472944162598955</v>
      </c>
      <c r="R43" s="31">
        <v>1.473189122546169</v>
      </c>
      <c r="S43" s="35">
        <v>1.4734340824933834</v>
      </c>
    </row>
    <row r="44" spans="1:19" ht="12.75" customHeight="1">
      <c r="A44" s="52" t="s">
        <v>8</v>
      </c>
      <c r="B44" s="3">
        <v>2</v>
      </c>
      <c r="C44" s="9">
        <v>38181</v>
      </c>
      <c r="D44" s="3" t="s">
        <v>4</v>
      </c>
      <c r="E44" s="28">
        <v>1.139505305806452</v>
      </c>
      <c r="F44" s="28">
        <v>1.141401321290323</v>
      </c>
      <c r="G44" s="28">
        <v>1.1432973367741937</v>
      </c>
      <c r="H44" s="28">
        <v>1.1451933522580648</v>
      </c>
      <c r="I44" s="28">
        <v>1.1470893677419358</v>
      </c>
      <c r="J44" s="28">
        <v>1.1489853832258068</v>
      </c>
      <c r="K44" s="28">
        <v>1.1508813987096778</v>
      </c>
      <c r="L44" s="28">
        <v>1.1527774141935487</v>
      </c>
      <c r="M44" s="28">
        <v>1.1546734296774195</v>
      </c>
      <c r="N44" s="28">
        <v>1.1565694451612907</v>
      </c>
      <c r="O44" s="28">
        <v>1.1584654606451616</v>
      </c>
      <c r="P44" s="28">
        <v>1.1603614761290326</v>
      </c>
      <c r="Q44" s="28">
        <v>1.1622574916129036</v>
      </c>
      <c r="R44" s="28">
        <v>1.1641535070967746</v>
      </c>
      <c r="S44" s="32">
        <v>1.1660495225806453</v>
      </c>
    </row>
    <row r="45" spans="1:19" ht="12.75">
      <c r="A45" s="52"/>
      <c r="B45" s="1">
        <v>2</v>
      </c>
      <c r="C45" s="10">
        <v>38181</v>
      </c>
      <c r="D45" s="1" t="s">
        <v>5</v>
      </c>
      <c r="E45" s="31">
        <v>1.193218856854839</v>
      </c>
      <c r="F45" s="31">
        <v>1.195204245967742</v>
      </c>
      <c r="G45" s="31">
        <v>1.1971896350806452</v>
      </c>
      <c r="H45" s="31">
        <v>1.1991750241935484</v>
      </c>
      <c r="I45" s="31">
        <v>1.2011604133064517</v>
      </c>
      <c r="J45" s="31">
        <v>1.2031458024193549</v>
      </c>
      <c r="K45" s="31">
        <v>1.2051311915322582</v>
      </c>
      <c r="L45" s="31">
        <v>1.2071165806451616</v>
      </c>
      <c r="M45" s="31">
        <v>1.2091019697580645</v>
      </c>
      <c r="N45" s="31">
        <v>1.2110873588709679</v>
      </c>
      <c r="O45" s="31">
        <v>1.213072747983871</v>
      </c>
      <c r="P45" s="31">
        <v>1.2150581370967743</v>
      </c>
      <c r="Q45" s="31">
        <v>1.2170435262096777</v>
      </c>
      <c r="R45" s="31">
        <v>1.2190289153225808</v>
      </c>
      <c r="S45" s="35">
        <v>1.221014304435484</v>
      </c>
    </row>
    <row r="46" spans="1:19" ht="12.75">
      <c r="A46" s="52" t="s">
        <v>8</v>
      </c>
      <c r="B46" s="3">
        <v>3</v>
      </c>
      <c r="C46" s="9">
        <v>38306</v>
      </c>
      <c r="D46" s="3" t="s">
        <v>4</v>
      </c>
      <c r="E46" s="28">
        <v>1</v>
      </c>
      <c r="F46" s="28">
        <v>1</v>
      </c>
      <c r="G46" s="28">
        <v>1</v>
      </c>
      <c r="H46" s="28">
        <v>1</v>
      </c>
      <c r="I46" s="28">
        <v>1</v>
      </c>
      <c r="J46" s="28">
        <v>1</v>
      </c>
      <c r="K46" s="28">
        <v>1</v>
      </c>
      <c r="L46" s="28">
        <v>1</v>
      </c>
      <c r="M46" s="28">
        <v>1</v>
      </c>
      <c r="N46" s="28">
        <v>1</v>
      </c>
      <c r="O46" s="28">
        <v>1</v>
      </c>
      <c r="P46" s="28">
        <v>1</v>
      </c>
      <c r="Q46" s="28">
        <v>1</v>
      </c>
      <c r="R46" s="28">
        <v>1</v>
      </c>
      <c r="S46" s="32">
        <v>1</v>
      </c>
    </row>
    <row r="47" spans="1:19" ht="13.5" thickBot="1">
      <c r="A47" s="54"/>
      <c r="B47" s="27">
        <v>3</v>
      </c>
      <c r="C47" s="26">
        <v>38306</v>
      </c>
      <c r="D47" s="27" t="s">
        <v>5</v>
      </c>
      <c r="E47" s="29">
        <v>1</v>
      </c>
      <c r="F47" s="29">
        <v>1</v>
      </c>
      <c r="G47" s="29">
        <v>1</v>
      </c>
      <c r="H47" s="29">
        <v>1</v>
      </c>
      <c r="I47" s="29">
        <v>1</v>
      </c>
      <c r="J47" s="29">
        <v>1</v>
      </c>
      <c r="K47" s="29">
        <v>1</v>
      </c>
      <c r="L47" s="29">
        <v>1</v>
      </c>
      <c r="M47" s="29">
        <v>1</v>
      </c>
      <c r="N47" s="29">
        <v>1</v>
      </c>
      <c r="O47" s="29">
        <v>1</v>
      </c>
      <c r="P47" s="29">
        <v>1</v>
      </c>
      <c r="Q47" s="29">
        <v>1</v>
      </c>
      <c r="R47" s="29">
        <v>1</v>
      </c>
      <c r="S47" s="30">
        <v>1</v>
      </c>
    </row>
    <row r="48" spans="5:8" ht="12.75">
      <c r="E48" s="38"/>
      <c r="F48" s="38"/>
      <c r="G48" s="38"/>
      <c r="H48" s="39"/>
    </row>
  </sheetData>
  <mergeCells count="22">
    <mergeCell ref="A46:A47"/>
    <mergeCell ref="A32:A33"/>
    <mergeCell ref="A22:A23"/>
    <mergeCell ref="A4:A5"/>
    <mergeCell ref="A6:A7"/>
    <mergeCell ref="A8:A9"/>
    <mergeCell ref="A10:A11"/>
    <mergeCell ref="A12:A13"/>
    <mergeCell ref="A14:A15"/>
    <mergeCell ref="A16:A17"/>
    <mergeCell ref="A24:A25"/>
    <mergeCell ref="A18:A19"/>
    <mergeCell ref="A20:A21"/>
    <mergeCell ref="A38:A39"/>
    <mergeCell ref="A42:A43"/>
    <mergeCell ref="A44:A45"/>
    <mergeCell ref="A26:A27"/>
    <mergeCell ref="A28:A29"/>
    <mergeCell ref="A34:A35"/>
    <mergeCell ref="A36:A37"/>
    <mergeCell ref="A30:A31"/>
    <mergeCell ref="A40:A41"/>
  </mergeCells>
  <printOptions horizontalCentered="1"/>
  <pageMargins left="0.7874015748031497" right="0.75" top="0.5905511811023623" bottom="1" header="0" footer="0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="75" zoomScaleNormal="75" workbookViewId="0" topLeftCell="B1">
      <selection activeCell="L21" sqref="L21"/>
    </sheetView>
  </sheetViews>
  <sheetFormatPr defaultColWidth="11.421875" defaultRowHeight="12.75"/>
  <cols>
    <col min="1" max="1" width="12.421875" style="0" customWidth="1"/>
    <col min="2" max="2" width="13.8515625" style="6" customWidth="1"/>
    <col min="3" max="3" width="12.140625" style="6" customWidth="1"/>
    <col min="4" max="4" width="6.140625" style="0" customWidth="1"/>
    <col min="5" max="5" width="6.7109375" style="0" customWidth="1"/>
    <col min="6" max="6" width="7.140625" style="0" customWidth="1"/>
    <col min="7" max="19" width="6.7109375" style="0" customWidth="1"/>
  </cols>
  <sheetData>
    <row r="1" ht="28.5" customHeight="1">
      <c r="H1" s="5" t="s">
        <v>10</v>
      </c>
    </row>
    <row r="2" spans="1:19" ht="17.25" customHeight="1">
      <c r="A2" s="1" t="s">
        <v>0</v>
      </c>
      <c r="B2" s="1" t="s">
        <v>9</v>
      </c>
      <c r="C2" s="1" t="s">
        <v>1</v>
      </c>
      <c r="D2" s="2" t="s">
        <v>3</v>
      </c>
      <c r="E2" s="1">
        <v>16</v>
      </c>
      <c r="F2" s="1">
        <v>17</v>
      </c>
      <c r="G2" s="1">
        <v>18</v>
      </c>
      <c r="H2" s="1">
        <v>19</v>
      </c>
      <c r="I2" s="1">
        <v>20</v>
      </c>
      <c r="J2" s="1">
        <v>21</v>
      </c>
      <c r="K2" s="1">
        <v>22</v>
      </c>
      <c r="L2" s="1">
        <v>23</v>
      </c>
      <c r="M2" s="1">
        <v>24</v>
      </c>
      <c r="N2" s="1">
        <v>25</v>
      </c>
      <c r="O2" s="1">
        <v>26</v>
      </c>
      <c r="P2" s="1">
        <v>27</v>
      </c>
      <c r="Q2" s="1">
        <v>28</v>
      </c>
      <c r="R2" s="1">
        <v>29</v>
      </c>
      <c r="S2" s="1">
        <v>30</v>
      </c>
    </row>
    <row r="3" ht="13.5" thickBot="1"/>
    <row r="4" spans="1:19" ht="12.75">
      <c r="A4" s="53" t="s">
        <v>2</v>
      </c>
      <c r="B4" s="23">
        <v>1</v>
      </c>
      <c r="C4" s="24">
        <v>38033</v>
      </c>
      <c r="D4" s="25" t="s">
        <v>4</v>
      </c>
      <c r="E4" s="44">
        <v>1.3947440670524391</v>
      </c>
      <c r="F4" s="44">
        <v>1.3949759061593296</v>
      </c>
      <c r="G4" s="44">
        <v>1.39520774526622</v>
      </c>
      <c r="H4" s="44">
        <v>1.3954395843731104</v>
      </c>
      <c r="I4" s="44">
        <v>1.395671423480001</v>
      </c>
      <c r="J4" s="44">
        <v>1.3959032625868912</v>
      </c>
      <c r="K4" s="44">
        <v>1.3961351016937815</v>
      </c>
      <c r="L4" s="44">
        <v>1.3963669408006718</v>
      </c>
      <c r="M4" s="44">
        <v>1.3965987799075623</v>
      </c>
      <c r="N4" s="44">
        <v>1.3968306190144526</v>
      </c>
      <c r="O4" s="44">
        <v>1.3970624581213429</v>
      </c>
      <c r="P4" s="44">
        <v>1.3972942972282332</v>
      </c>
      <c r="Q4" s="44">
        <v>1.3975261363351237</v>
      </c>
      <c r="R4" s="44">
        <v>1.397757975442014</v>
      </c>
      <c r="S4" s="45">
        <v>1.3979898145489043</v>
      </c>
    </row>
    <row r="5" spans="1:19" ht="12.75">
      <c r="A5" s="52"/>
      <c r="B5" s="8">
        <v>1</v>
      </c>
      <c r="C5" s="10">
        <v>38033</v>
      </c>
      <c r="D5" s="1" t="s">
        <v>5</v>
      </c>
      <c r="E5" s="41">
        <v>1.4751989269909715</v>
      </c>
      <c r="F5" s="41">
        <v>1.4754441395785698</v>
      </c>
      <c r="G5" s="41">
        <v>1.475689352166168</v>
      </c>
      <c r="H5" s="41">
        <v>1.4759345647537665</v>
      </c>
      <c r="I5" s="41">
        <v>1.4761797773413647</v>
      </c>
      <c r="J5" s="41">
        <v>1.476424989928963</v>
      </c>
      <c r="K5" s="41">
        <v>1.476670202516561</v>
      </c>
      <c r="L5" s="41">
        <v>1.4769154151041592</v>
      </c>
      <c r="M5" s="41">
        <v>1.4771606276917575</v>
      </c>
      <c r="N5" s="41">
        <v>1.4774058402793557</v>
      </c>
      <c r="O5" s="41">
        <v>1.477651052866954</v>
      </c>
      <c r="P5" s="41">
        <v>1.4778962654545522</v>
      </c>
      <c r="Q5" s="41">
        <v>1.4781414780421502</v>
      </c>
      <c r="R5" s="41">
        <v>1.4783866906297485</v>
      </c>
      <c r="S5" s="46">
        <v>1.4786319032173467</v>
      </c>
    </row>
    <row r="6" spans="1:19" ht="12.75">
      <c r="A6" s="52" t="s">
        <v>2</v>
      </c>
      <c r="B6" s="7">
        <v>2</v>
      </c>
      <c r="C6" s="9">
        <v>38065</v>
      </c>
      <c r="D6" s="3" t="s">
        <v>4</v>
      </c>
      <c r="E6" s="40">
        <v>1.3861220379118104</v>
      </c>
      <c r="F6" s="40">
        <v>1.3863524438356656</v>
      </c>
      <c r="G6" s="40">
        <v>1.3865828497595205</v>
      </c>
      <c r="H6" s="40">
        <v>1.3868132556833759</v>
      </c>
      <c r="I6" s="40">
        <v>1.3870436616072308</v>
      </c>
      <c r="J6" s="40">
        <v>1.3872740675310857</v>
      </c>
      <c r="K6" s="40">
        <v>1.3875044734549409</v>
      </c>
      <c r="L6" s="40">
        <v>1.3877348793787958</v>
      </c>
      <c r="M6" s="40">
        <v>1.3879652853026507</v>
      </c>
      <c r="N6" s="40">
        <v>1.3881956912265059</v>
      </c>
      <c r="O6" s="40">
        <v>1.3884260971503608</v>
      </c>
      <c r="P6" s="40">
        <v>1.3886565030742157</v>
      </c>
      <c r="Q6" s="40">
        <v>1.3888869089980709</v>
      </c>
      <c r="R6" s="40">
        <v>1.3891173149219258</v>
      </c>
      <c r="S6" s="47">
        <v>1.3893477208457807</v>
      </c>
    </row>
    <row r="7" spans="1:19" ht="12.75">
      <c r="A7" s="52"/>
      <c r="B7" s="8">
        <v>2</v>
      </c>
      <c r="C7" s="10">
        <v>38065</v>
      </c>
      <c r="D7" s="1" t="s">
        <v>5</v>
      </c>
      <c r="E7" s="41">
        <v>1.4626126165899795</v>
      </c>
      <c r="F7" s="41">
        <v>1.4628557370382158</v>
      </c>
      <c r="G7" s="41">
        <v>1.463098857486452</v>
      </c>
      <c r="H7" s="41">
        <v>1.4633419779346888</v>
      </c>
      <c r="I7" s="41">
        <v>1.463585098382925</v>
      </c>
      <c r="J7" s="41">
        <v>1.4638282188311615</v>
      </c>
      <c r="K7" s="41">
        <v>1.4640713392793978</v>
      </c>
      <c r="L7" s="41">
        <v>1.464314459727634</v>
      </c>
      <c r="M7" s="41">
        <v>1.4645575801758706</v>
      </c>
      <c r="N7" s="41">
        <v>1.4648007006241068</v>
      </c>
      <c r="O7" s="41">
        <v>1.465043821072343</v>
      </c>
      <c r="P7" s="41">
        <v>1.4652869415205796</v>
      </c>
      <c r="Q7" s="41">
        <v>1.4655300619688159</v>
      </c>
      <c r="R7" s="41">
        <v>1.4657731824170521</v>
      </c>
      <c r="S7" s="46">
        <v>1.4660163028652886</v>
      </c>
    </row>
    <row r="8" spans="1:19" ht="12.75">
      <c r="A8" s="52" t="s">
        <v>2</v>
      </c>
      <c r="B8" s="7">
        <v>3</v>
      </c>
      <c r="C8" s="9">
        <v>38096</v>
      </c>
      <c r="D8" s="3" t="s">
        <v>4</v>
      </c>
      <c r="E8" s="40">
        <v>1.3786666831830419</v>
      </c>
      <c r="F8" s="40">
        <v>1.378895849852454</v>
      </c>
      <c r="G8" s="40">
        <v>1.379125016521866</v>
      </c>
      <c r="H8" s="40">
        <v>1.3793541831912783</v>
      </c>
      <c r="I8" s="40">
        <v>1.3795833498606904</v>
      </c>
      <c r="J8" s="40">
        <v>1.3798125165301023</v>
      </c>
      <c r="K8" s="40">
        <v>1.3800416831995144</v>
      </c>
      <c r="L8" s="40">
        <v>1.3802708498689265</v>
      </c>
      <c r="M8" s="40">
        <v>1.3805000165383385</v>
      </c>
      <c r="N8" s="40">
        <v>1.3807291832077506</v>
      </c>
      <c r="O8" s="40">
        <v>1.3809583498771627</v>
      </c>
      <c r="P8" s="40">
        <v>1.3811875165465748</v>
      </c>
      <c r="Q8" s="40">
        <v>1.3814166832159867</v>
      </c>
      <c r="R8" s="40">
        <v>1.3816458498853987</v>
      </c>
      <c r="S8" s="47">
        <v>1.3818750165548108</v>
      </c>
    </row>
    <row r="9" spans="1:19" ht="12.75">
      <c r="A9" s="52"/>
      <c r="B9" s="8">
        <v>3</v>
      </c>
      <c r="C9" s="10">
        <v>38096</v>
      </c>
      <c r="D9" s="1" t="s">
        <v>5</v>
      </c>
      <c r="E9" s="41">
        <v>1.4535924701462342</v>
      </c>
      <c r="F9" s="41">
        <v>1.4538340912350218</v>
      </c>
      <c r="G9" s="41">
        <v>1.4540757123238093</v>
      </c>
      <c r="H9" s="41">
        <v>1.4543173334125972</v>
      </c>
      <c r="I9" s="41">
        <v>1.4545589545013848</v>
      </c>
      <c r="J9" s="41">
        <v>1.4548005755901723</v>
      </c>
      <c r="K9" s="41">
        <v>1.45504219667896</v>
      </c>
      <c r="L9" s="41">
        <v>1.4552838177677476</v>
      </c>
      <c r="M9" s="41">
        <v>1.455525438856535</v>
      </c>
      <c r="N9" s="41">
        <v>1.4557670599453227</v>
      </c>
      <c r="O9" s="41">
        <v>1.4560086810341102</v>
      </c>
      <c r="P9" s="41">
        <v>1.4562503021228979</v>
      </c>
      <c r="Q9" s="41">
        <v>1.4564919232116855</v>
      </c>
      <c r="R9" s="41">
        <v>1.456733544300473</v>
      </c>
      <c r="S9" s="46">
        <v>1.4569751653892606</v>
      </c>
    </row>
    <row r="10" spans="1:19" ht="12.75">
      <c r="A10" s="52" t="s">
        <v>2</v>
      </c>
      <c r="B10" s="7">
        <v>4</v>
      </c>
      <c r="C10" s="9">
        <v>38126</v>
      </c>
      <c r="D10" s="3" t="s">
        <v>4</v>
      </c>
      <c r="E10" s="40">
        <v>1.3392222665073636</v>
      </c>
      <c r="F10" s="40">
        <v>1.341817658496719</v>
      </c>
      <c r="G10" s="40">
        <v>1.3444130504860743</v>
      </c>
      <c r="H10" s="40">
        <v>1.3470084424754296</v>
      </c>
      <c r="I10" s="40">
        <v>1.349603834464785</v>
      </c>
      <c r="J10" s="40">
        <v>1.3521992264541403</v>
      </c>
      <c r="K10" s="40">
        <v>1.3547946184434958</v>
      </c>
      <c r="L10" s="40">
        <v>1.3573900104328511</v>
      </c>
      <c r="M10" s="40">
        <v>1.3599854024222064</v>
      </c>
      <c r="N10" s="40">
        <v>1.3625807944115618</v>
      </c>
      <c r="O10" s="40">
        <v>1.365176186400917</v>
      </c>
      <c r="P10" s="40">
        <v>1.3677715783902724</v>
      </c>
      <c r="Q10" s="40">
        <v>1.3703669703796277</v>
      </c>
      <c r="R10" s="40">
        <v>1.3729623623689833</v>
      </c>
      <c r="S10" s="47">
        <v>1.3755577543583386</v>
      </c>
    </row>
    <row r="11" spans="1:19" ht="12.75">
      <c r="A11" s="52"/>
      <c r="B11" s="8">
        <v>4</v>
      </c>
      <c r="C11" s="10">
        <v>38126</v>
      </c>
      <c r="D11" s="1" t="s">
        <v>5</v>
      </c>
      <c r="E11" s="41">
        <v>1.413124768121262</v>
      </c>
      <c r="F11" s="41">
        <v>1.4158633820129698</v>
      </c>
      <c r="G11" s="41">
        <v>1.4186019959046776</v>
      </c>
      <c r="H11" s="41">
        <v>1.4213406097963857</v>
      </c>
      <c r="I11" s="41">
        <v>1.4240792236880935</v>
      </c>
      <c r="J11" s="41">
        <v>1.4268178375798013</v>
      </c>
      <c r="K11" s="41">
        <v>1.4295564514715091</v>
      </c>
      <c r="L11" s="41">
        <v>1.4322950653632172</v>
      </c>
      <c r="M11" s="41">
        <v>1.435033679254925</v>
      </c>
      <c r="N11" s="41">
        <v>1.4377722931466328</v>
      </c>
      <c r="O11" s="41">
        <v>1.4405109070383406</v>
      </c>
      <c r="P11" s="41">
        <v>1.4432495209300487</v>
      </c>
      <c r="Q11" s="41">
        <v>1.4459881348217565</v>
      </c>
      <c r="R11" s="41">
        <v>1.4487267487134643</v>
      </c>
      <c r="S11" s="46">
        <v>1.4514653626051721</v>
      </c>
    </row>
    <row r="12" spans="1:19" s="4" customFormat="1" ht="12.75">
      <c r="A12" s="52" t="s">
        <v>2</v>
      </c>
      <c r="B12" s="7">
        <v>5</v>
      </c>
      <c r="C12" s="9">
        <v>38156</v>
      </c>
      <c r="D12" s="3" t="s">
        <v>4</v>
      </c>
      <c r="E12" s="42">
        <v>1.2219630192</v>
      </c>
      <c r="F12" s="42">
        <v>1.2239467254</v>
      </c>
      <c r="G12" s="42">
        <v>1.2259304316000001</v>
      </c>
      <c r="H12" s="42">
        <v>1.2279141378000002</v>
      </c>
      <c r="I12" s="42">
        <v>1.2298978440000001</v>
      </c>
      <c r="J12" s="42">
        <v>1.2318815502</v>
      </c>
      <c r="K12" s="42">
        <v>1.2338652564</v>
      </c>
      <c r="L12" s="42">
        <v>1.2358489626</v>
      </c>
      <c r="M12" s="42">
        <v>1.2378326688</v>
      </c>
      <c r="N12" s="42">
        <v>1.2398163750000002</v>
      </c>
      <c r="O12" s="42">
        <v>1.2418000812000003</v>
      </c>
      <c r="P12" s="42">
        <v>1.2437837874</v>
      </c>
      <c r="Q12" s="42">
        <v>1.2457674936</v>
      </c>
      <c r="R12" s="42">
        <v>1.2477511998000002</v>
      </c>
      <c r="S12" s="48">
        <v>1.2497349060000003</v>
      </c>
    </row>
    <row r="13" spans="1:19" ht="12.75">
      <c r="A13" s="52"/>
      <c r="B13" s="8">
        <v>5</v>
      </c>
      <c r="C13" s="10">
        <v>38156</v>
      </c>
      <c r="D13" s="1" t="s">
        <v>5</v>
      </c>
      <c r="E13" s="41">
        <v>1.3341452520652803</v>
      </c>
      <c r="F13" s="41">
        <v>1.3367308048793602</v>
      </c>
      <c r="G13" s="41">
        <v>1.3393163576934404</v>
      </c>
      <c r="H13" s="41">
        <v>1.3419019105075203</v>
      </c>
      <c r="I13" s="41">
        <v>1.3444874633216004</v>
      </c>
      <c r="J13" s="41">
        <v>1.3470730161356803</v>
      </c>
      <c r="K13" s="41">
        <v>1.3496585689497604</v>
      </c>
      <c r="L13" s="41">
        <v>1.3522441217638403</v>
      </c>
      <c r="M13" s="41">
        <v>1.3548296745779205</v>
      </c>
      <c r="N13" s="41">
        <v>1.3574152273920004</v>
      </c>
      <c r="O13" s="41">
        <v>1.3600007802060803</v>
      </c>
      <c r="P13" s="41">
        <v>1.3625863330201604</v>
      </c>
      <c r="Q13" s="41">
        <v>1.3651718858342403</v>
      </c>
      <c r="R13" s="41">
        <v>1.3677574386483204</v>
      </c>
      <c r="S13" s="46">
        <v>1.3703429914624004</v>
      </c>
    </row>
    <row r="14" spans="1:19" ht="12.75">
      <c r="A14" s="56" t="s">
        <v>2</v>
      </c>
      <c r="B14" s="7">
        <v>6</v>
      </c>
      <c r="C14" s="9">
        <v>38187</v>
      </c>
      <c r="D14" s="3" t="s">
        <v>4</v>
      </c>
      <c r="E14" s="40">
        <v>1.1634763587096777</v>
      </c>
      <c r="F14" s="40">
        <v>1.1653651190322583</v>
      </c>
      <c r="G14" s="40">
        <v>1.167253879354839</v>
      </c>
      <c r="H14" s="40">
        <v>1.1691426396774196</v>
      </c>
      <c r="I14" s="40">
        <v>1.1710314000000004</v>
      </c>
      <c r="J14" s="40">
        <v>1.1729201603225807</v>
      </c>
      <c r="K14" s="40">
        <v>1.1748089206451615</v>
      </c>
      <c r="L14" s="40">
        <v>1.1766976809677423</v>
      </c>
      <c r="M14" s="40">
        <v>1.1785864412903229</v>
      </c>
      <c r="N14" s="40">
        <v>1.1804752016129036</v>
      </c>
      <c r="O14" s="40">
        <v>1.1823639619354842</v>
      </c>
      <c r="P14" s="40">
        <v>1.1842527222580648</v>
      </c>
      <c r="Q14" s="40">
        <v>1.1861414825806453</v>
      </c>
      <c r="R14" s="40">
        <v>1.1880302429032261</v>
      </c>
      <c r="S14" s="47">
        <v>1.1899190032258067</v>
      </c>
    </row>
    <row r="15" spans="1:19" ht="12.75">
      <c r="A15" s="51"/>
      <c r="B15" s="8">
        <v>6</v>
      </c>
      <c r="C15" s="10">
        <v>38187</v>
      </c>
      <c r="D15" s="1" t="s">
        <v>5</v>
      </c>
      <c r="E15" s="41">
        <v>1.211498129032258</v>
      </c>
      <c r="F15" s="41">
        <v>1.2134648467741935</v>
      </c>
      <c r="G15" s="41">
        <v>1.215431564516129</v>
      </c>
      <c r="H15" s="41">
        <v>1.2173982822580647</v>
      </c>
      <c r="I15" s="41">
        <v>1.219365</v>
      </c>
      <c r="J15" s="41">
        <v>1.2213317177419354</v>
      </c>
      <c r="K15" s="41">
        <v>1.223298435483871</v>
      </c>
      <c r="L15" s="41">
        <v>1.2252651532258065</v>
      </c>
      <c r="M15" s="41">
        <v>1.227231870967742</v>
      </c>
      <c r="N15" s="41">
        <v>1.2291985887096775</v>
      </c>
      <c r="O15" s="41">
        <v>1.231165306451613</v>
      </c>
      <c r="P15" s="41">
        <v>1.2331320241935484</v>
      </c>
      <c r="Q15" s="41">
        <v>1.2350987419354837</v>
      </c>
      <c r="R15" s="41">
        <v>1.2370654596774193</v>
      </c>
      <c r="S15" s="46">
        <v>1.239032177419355</v>
      </c>
    </row>
    <row r="16" spans="1:19" ht="12.75">
      <c r="A16" s="56" t="s">
        <v>2</v>
      </c>
      <c r="B16" s="7">
        <v>7</v>
      </c>
      <c r="C16" s="9">
        <v>38219</v>
      </c>
      <c r="D16" s="3" t="s">
        <v>4</v>
      </c>
      <c r="E16" s="40">
        <v>1.0911192609032259</v>
      </c>
      <c r="F16" s="40">
        <v>1.0925436985806452</v>
      </c>
      <c r="G16" s="40">
        <v>1.0939681362580647</v>
      </c>
      <c r="H16" s="40">
        <v>1.095392573935484</v>
      </c>
      <c r="I16" s="40">
        <v>1.0968170116129032</v>
      </c>
      <c r="J16" s="40">
        <v>1.0982414492903225</v>
      </c>
      <c r="K16" s="40">
        <v>1.099665886967742</v>
      </c>
      <c r="L16" s="40">
        <v>1.1010903246451613</v>
      </c>
      <c r="M16" s="40">
        <v>1.1025147623225806</v>
      </c>
      <c r="N16" s="40">
        <v>1.1039392000000001</v>
      </c>
      <c r="O16" s="40">
        <v>1.1053636376774194</v>
      </c>
      <c r="P16" s="40">
        <v>1.1067880753548387</v>
      </c>
      <c r="Q16" s="40">
        <v>1.1082125130322582</v>
      </c>
      <c r="R16" s="40">
        <v>1.1096369507096775</v>
      </c>
      <c r="S16" s="47">
        <v>1.1110613883870968</v>
      </c>
    </row>
    <row r="17" spans="1:19" ht="12.75">
      <c r="A17" s="51"/>
      <c r="B17" s="8">
        <v>7</v>
      </c>
      <c r="C17" s="10">
        <v>38219</v>
      </c>
      <c r="D17" s="1" t="s">
        <v>5</v>
      </c>
      <c r="E17" s="41">
        <v>1.1519820967741936</v>
      </c>
      <c r="F17" s="41">
        <v>1.1538521975806453</v>
      </c>
      <c r="G17" s="41">
        <v>1.155722298387097</v>
      </c>
      <c r="H17" s="41">
        <v>1.1575923991935486</v>
      </c>
      <c r="I17" s="41">
        <v>1.1594625</v>
      </c>
      <c r="J17" s="41">
        <v>1.1613326008064515</v>
      </c>
      <c r="K17" s="41">
        <v>1.1632027016129032</v>
      </c>
      <c r="L17" s="41">
        <v>1.1650728024193548</v>
      </c>
      <c r="M17" s="41">
        <v>1.1669429032258065</v>
      </c>
      <c r="N17" s="41">
        <v>1.1688130040322582</v>
      </c>
      <c r="O17" s="41">
        <v>1.1706831048387099</v>
      </c>
      <c r="P17" s="41">
        <v>1.1725532056451613</v>
      </c>
      <c r="Q17" s="41">
        <v>1.174423306451613</v>
      </c>
      <c r="R17" s="41">
        <v>1.1762934072580646</v>
      </c>
      <c r="S17" s="46">
        <v>1.1781635080645163</v>
      </c>
    </row>
    <row r="18" spans="1:19" ht="12.75">
      <c r="A18" s="52" t="s">
        <v>2</v>
      </c>
      <c r="B18" s="7">
        <v>8</v>
      </c>
      <c r="C18" s="9">
        <v>38247</v>
      </c>
      <c r="D18" s="3" t="s">
        <v>4</v>
      </c>
      <c r="E18" s="40">
        <v>1.0507885866666666</v>
      </c>
      <c r="F18" s="40">
        <v>1.0521603733333333</v>
      </c>
      <c r="G18" s="40">
        <v>1.05353216</v>
      </c>
      <c r="H18" s="40">
        <v>1.0549039466666668</v>
      </c>
      <c r="I18" s="40">
        <v>1.0562757333333332</v>
      </c>
      <c r="J18" s="40">
        <v>1.05764752</v>
      </c>
      <c r="K18" s="40">
        <v>1.0590193066666667</v>
      </c>
      <c r="L18" s="40">
        <v>1.0603910933333334</v>
      </c>
      <c r="M18" s="40">
        <v>1.06176288</v>
      </c>
      <c r="N18" s="40">
        <v>1.0631346666666668</v>
      </c>
      <c r="O18" s="40">
        <v>1.0645064533333333</v>
      </c>
      <c r="P18" s="40">
        <v>1.06587824</v>
      </c>
      <c r="Q18" s="40">
        <v>1.0672500266666667</v>
      </c>
      <c r="R18" s="40">
        <v>1.0686218133333332</v>
      </c>
      <c r="S18" s="47">
        <v>1.0699936</v>
      </c>
    </row>
    <row r="19" spans="1:19" ht="12.75">
      <c r="A19" s="52"/>
      <c r="B19" s="8">
        <v>8</v>
      </c>
      <c r="C19" s="10">
        <v>38247</v>
      </c>
      <c r="D19" s="1" t="s">
        <v>5</v>
      </c>
      <c r="E19" s="41">
        <v>1.0805979022222225</v>
      </c>
      <c r="F19" s="41">
        <v>1.0820086044444446</v>
      </c>
      <c r="G19" s="41">
        <v>1.0834193066666669</v>
      </c>
      <c r="H19" s="41">
        <v>1.0848300088888891</v>
      </c>
      <c r="I19" s="41">
        <v>1.0862407111111112</v>
      </c>
      <c r="J19" s="41">
        <v>1.0876514133333335</v>
      </c>
      <c r="K19" s="41">
        <v>1.089062115555556</v>
      </c>
      <c r="L19" s="41">
        <v>1.090472817777778</v>
      </c>
      <c r="M19" s="41">
        <v>1.0918835200000003</v>
      </c>
      <c r="N19" s="41">
        <v>1.0932942222222226</v>
      </c>
      <c r="O19" s="41">
        <v>1.0947049244444447</v>
      </c>
      <c r="P19" s="41">
        <v>1.096115626666667</v>
      </c>
      <c r="Q19" s="41">
        <v>1.0975263288888892</v>
      </c>
      <c r="R19" s="41">
        <v>1.0989370311111113</v>
      </c>
      <c r="S19" s="46">
        <v>1.1003477333333336</v>
      </c>
    </row>
    <row r="20" spans="1:19" ht="12.75">
      <c r="A20" s="52" t="s">
        <v>2</v>
      </c>
      <c r="B20" s="7">
        <v>9</v>
      </c>
      <c r="C20" s="9">
        <v>38279</v>
      </c>
      <c r="D20" s="3" t="s">
        <v>4</v>
      </c>
      <c r="E20" s="40">
        <v>1.0184911827956988</v>
      </c>
      <c r="F20" s="40">
        <v>1.0191630107526883</v>
      </c>
      <c r="G20" s="40">
        <v>1.0198348387096774</v>
      </c>
      <c r="H20" s="40">
        <v>1.0205066666666667</v>
      </c>
      <c r="I20" s="40">
        <v>1.0211784946236562</v>
      </c>
      <c r="J20" s="40">
        <v>1.0218503225806452</v>
      </c>
      <c r="K20" s="40">
        <v>1.0225221505376345</v>
      </c>
      <c r="L20" s="40">
        <v>1.0231939784946238</v>
      </c>
      <c r="M20" s="40">
        <v>1.023865806451613</v>
      </c>
      <c r="N20" s="40">
        <v>1.0245376344086021</v>
      </c>
      <c r="O20" s="40">
        <v>1.0252094623655916</v>
      </c>
      <c r="P20" s="40">
        <v>1.0258812903225807</v>
      </c>
      <c r="Q20" s="40">
        <v>1.02655311827957</v>
      </c>
      <c r="R20" s="40">
        <v>1.0272249462365592</v>
      </c>
      <c r="S20" s="47">
        <v>1.0278967741935485</v>
      </c>
    </row>
    <row r="21" spans="1:19" ht="12.75">
      <c r="A21" s="52"/>
      <c r="B21" s="8">
        <v>9</v>
      </c>
      <c r="C21" s="10">
        <v>38279</v>
      </c>
      <c r="D21" s="1" t="s">
        <v>5</v>
      </c>
      <c r="E21" s="41">
        <v>1.0371475268817205</v>
      </c>
      <c r="F21" s="41">
        <v>1.038501505376344</v>
      </c>
      <c r="G21" s="41">
        <v>1.0398554838709677</v>
      </c>
      <c r="H21" s="41">
        <v>1.0412094623655914</v>
      </c>
      <c r="I21" s="41">
        <v>1.042563440860215</v>
      </c>
      <c r="J21" s="41">
        <v>1.0439174193548386</v>
      </c>
      <c r="K21" s="41">
        <v>1.0452713978494623</v>
      </c>
      <c r="L21" s="41">
        <v>1.0466253763440858</v>
      </c>
      <c r="M21" s="41">
        <v>1.0479793548387095</v>
      </c>
      <c r="N21" s="41">
        <v>1.0493333333333335</v>
      </c>
      <c r="O21" s="41">
        <v>1.050687311827957</v>
      </c>
      <c r="P21" s="41">
        <v>1.0520412903225806</v>
      </c>
      <c r="Q21" s="41">
        <v>1.0533952688172044</v>
      </c>
      <c r="R21" s="41">
        <v>1.0547492473118278</v>
      </c>
      <c r="S21" s="46">
        <v>1.0561032258064516</v>
      </c>
    </row>
    <row r="22" spans="1:19" ht="12.75">
      <c r="A22" s="52" t="s">
        <v>2</v>
      </c>
      <c r="B22" s="3">
        <v>10</v>
      </c>
      <c r="C22" s="9">
        <v>38310</v>
      </c>
      <c r="D22" s="3" t="s">
        <v>4</v>
      </c>
      <c r="E22" s="28">
        <v>1</v>
      </c>
      <c r="F22" s="28">
        <v>1</v>
      </c>
      <c r="G22" s="28">
        <v>1</v>
      </c>
      <c r="H22" s="28">
        <v>1</v>
      </c>
      <c r="I22" s="28">
        <v>1.0006666666666666</v>
      </c>
      <c r="J22" s="28">
        <v>1.0013333333333334</v>
      </c>
      <c r="K22" s="28">
        <v>1.002</v>
      </c>
      <c r="L22" s="28">
        <v>1.0026666666666666</v>
      </c>
      <c r="M22" s="28">
        <v>1.0033333333333334</v>
      </c>
      <c r="N22" s="28">
        <v>1.004</v>
      </c>
      <c r="O22" s="28">
        <v>1.0046666666666666</v>
      </c>
      <c r="P22" s="28">
        <v>1.0053333333333334</v>
      </c>
      <c r="Q22" s="28">
        <v>1.006</v>
      </c>
      <c r="R22" s="28">
        <v>1.0066666666666666</v>
      </c>
      <c r="S22" s="32">
        <v>1.0073333333333334</v>
      </c>
    </row>
    <row r="23" spans="1:19" ht="13.5" thickBot="1">
      <c r="A23" s="54"/>
      <c r="B23" s="27">
        <v>10</v>
      </c>
      <c r="C23" s="26">
        <v>38310</v>
      </c>
      <c r="D23" s="27" t="s">
        <v>5</v>
      </c>
      <c r="E23" s="29">
        <v>1</v>
      </c>
      <c r="F23" s="29">
        <v>1</v>
      </c>
      <c r="G23" s="29">
        <v>1</v>
      </c>
      <c r="H23" s="29">
        <v>1</v>
      </c>
      <c r="I23" s="29">
        <v>1.0013333333333334</v>
      </c>
      <c r="J23" s="29">
        <v>1.0026666666666666</v>
      </c>
      <c r="K23" s="29">
        <v>1.004</v>
      </c>
      <c r="L23" s="29">
        <v>1.0053333333333334</v>
      </c>
      <c r="M23" s="29">
        <v>1.0066666666666666</v>
      </c>
      <c r="N23" s="29">
        <v>1.008</v>
      </c>
      <c r="O23" s="29">
        <v>1.0093333333333334</v>
      </c>
      <c r="P23" s="29">
        <v>1.0106666666666666</v>
      </c>
      <c r="Q23" s="29">
        <v>1.012</v>
      </c>
      <c r="R23" s="29">
        <v>1.0133333333333334</v>
      </c>
      <c r="S23" s="30">
        <v>1.0146666666666666</v>
      </c>
    </row>
    <row r="24" spans="1:19" ht="12.75">
      <c r="A24" s="50" t="s">
        <v>6</v>
      </c>
      <c r="B24" s="25">
        <v>1</v>
      </c>
      <c r="C24" s="24">
        <v>38065</v>
      </c>
      <c r="D24" s="25" t="s">
        <v>4</v>
      </c>
      <c r="E24" s="44">
        <v>1.3861220379118104</v>
      </c>
      <c r="F24" s="44">
        <v>1.3863524438356656</v>
      </c>
      <c r="G24" s="44">
        <v>1.3865828497595205</v>
      </c>
      <c r="H24" s="44">
        <v>1.3868132556833759</v>
      </c>
      <c r="I24" s="44">
        <v>1.3870436616072308</v>
      </c>
      <c r="J24" s="44">
        <v>1.3872740675310857</v>
      </c>
      <c r="K24" s="44">
        <v>1.3875044734549409</v>
      </c>
      <c r="L24" s="44">
        <v>1.3877348793787958</v>
      </c>
      <c r="M24" s="44">
        <v>1.3879652853026507</v>
      </c>
      <c r="N24" s="44">
        <v>1.3881956912265059</v>
      </c>
      <c r="O24" s="44">
        <v>1.3884260971503608</v>
      </c>
      <c r="P24" s="44">
        <v>1.3886565030742157</v>
      </c>
      <c r="Q24" s="44">
        <v>1.3888869089980709</v>
      </c>
      <c r="R24" s="44">
        <v>1.3891173149219258</v>
      </c>
      <c r="S24" s="45">
        <v>1.3893477208457807</v>
      </c>
    </row>
    <row r="25" spans="1:19" ht="12.75">
      <c r="A25" s="55"/>
      <c r="B25" s="1">
        <v>1</v>
      </c>
      <c r="C25" s="10">
        <v>38065</v>
      </c>
      <c r="D25" s="1" t="s">
        <v>5</v>
      </c>
      <c r="E25" s="41">
        <v>1.4626126165899795</v>
      </c>
      <c r="F25" s="41">
        <v>1.4628557370382158</v>
      </c>
      <c r="G25" s="41">
        <v>1.463098857486452</v>
      </c>
      <c r="H25" s="41">
        <v>1.4633419779346888</v>
      </c>
      <c r="I25" s="41">
        <v>1.463585098382925</v>
      </c>
      <c r="J25" s="41">
        <v>1.4638282188311615</v>
      </c>
      <c r="K25" s="41">
        <v>1.4640713392793978</v>
      </c>
      <c r="L25" s="41">
        <v>1.464314459727634</v>
      </c>
      <c r="M25" s="41">
        <v>1.4645575801758706</v>
      </c>
      <c r="N25" s="41">
        <v>1.4648007006241068</v>
      </c>
      <c r="O25" s="41">
        <v>1.465043821072343</v>
      </c>
      <c r="P25" s="41">
        <v>1.4652869415205796</v>
      </c>
      <c r="Q25" s="41">
        <v>1.4655300619688159</v>
      </c>
      <c r="R25" s="41">
        <v>1.4657731824170521</v>
      </c>
      <c r="S25" s="46">
        <v>1.4660163028652886</v>
      </c>
    </row>
    <row r="26" spans="1:19" ht="12.75">
      <c r="A26" s="52" t="s">
        <v>6</v>
      </c>
      <c r="B26" s="3">
        <v>2</v>
      </c>
      <c r="C26" s="9">
        <v>38128</v>
      </c>
      <c r="D26" s="3" t="s">
        <v>4</v>
      </c>
      <c r="E26" s="40">
        <v>1.3375075132852028</v>
      </c>
      <c r="F26" s="40">
        <v>1.3400995821093988</v>
      </c>
      <c r="G26" s="40">
        <v>1.342691650933595</v>
      </c>
      <c r="H26" s="40">
        <v>1.3452837197577912</v>
      </c>
      <c r="I26" s="40">
        <v>1.3478757885819874</v>
      </c>
      <c r="J26" s="40">
        <v>1.3504678574061835</v>
      </c>
      <c r="K26" s="40">
        <v>1.3530599262303795</v>
      </c>
      <c r="L26" s="40">
        <v>1.3556519950545758</v>
      </c>
      <c r="M26" s="40">
        <v>1.3582440638787718</v>
      </c>
      <c r="N26" s="40">
        <v>1.3608361327029679</v>
      </c>
      <c r="O26" s="40">
        <v>1.3634282015271642</v>
      </c>
      <c r="P26" s="40">
        <v>1.3660202703513602</v>
      </c>
      <c r="Q26" s="40">
        <v>1.3686123391755565</v>
      </c>
      <c r="R26" s="40">
        <v>1.3712044079997525</v>
      </c>
      <c r="S26" s="47">
        <v>1.3737964768239486</v>
      </c>
    </row>
    <row r="27" spans="1:19" ht="12.75">
      <c r="A27" s="52"/>
      <c r="B27" s="1">
        <v>2</v>
      </c>
      <c r="C27" s="10">
        <v>38128</v>
      </c>
      <c r="D27" s="1" t="s">
        <v>5</v>
      </c>
      <c r="E27" s="41">
        <v>1.4077787727815851</v>
      </c>
      <c r="F27" s="41">
        <v>1.4105070262172084</v>
      </c>
      <c r="G27" s="41">
        <v>1.4132352796528316</v>
      </c>
      <c r="H27" s="41">
        <v>1.4159635330884548</v>
      </c>
      <c r="I27" s="41">
        <v>1.418691786524078</v>
      </c>
      <c r="J27" s="41">
        <v>1.4214200399597012</v>
      </c>
      <c r="K27" s="41">
        <v>1.4241482933953244</v>
      </c>
      <c r="L27" s="41">
        <v>1.4268765468309477</v>
      </c>
      <c r="M27" s="41">
        <v>1.4296048002665709</v>
      </c>
      <c r="N27" s="41">
        <v>1.432333053702194</v>
      </c>
      <c r="O27" s="41">
        <v>1.4350613071378173</v>
      </c>
      <c r="P27" s="41">
        <v>1.4377895605734405</v>
      </c>
      <c r="Q27" s="41">
        <v>1.4405178140090638</v>
      </c>
      <c r="R27" s="41">
        <v>1.443246067444687</v>
      </c>
      <c r="S27" s="46">
        <v>1.4459743208803104</v>
      </c>
    </row>
    <row r="28" spans="1:19" ht="12.75" customHeight="1">
      <c r="A28" s="52" t="s">
        <v>6</v>
      </c>
      <c r="B28" s="3">
        <v>3</v>
      </c>
      <c r="C28" s="9">
        <v>38191</v>
      </c>
      <c r="D28" s="3" t="s">
        <v>4</v>
      </c>
      <c r="E28" s="40">
        <v>1.1604969058064518</v>
      </c>
      <c r="F28" s="40">
        <v>1.162380829354839</v>
      </c>
      <c r="G28" s="40">
        <v>1.1642647529032262</v>
      </c>
      <c r="H28" s="40">
        <v>1.1661486764516131</v>
      </c>
      <c r="I28" s="40">
        <v>1.1680326000000003</v>
      </c>
      <c r="J28" s="40">
        <v>1.1699165235483873</v>
      </c>
      <c r="K28" s="40">
        <v>1.1718004470967744</v>
      </c>
      <c r="L28" s="40">
        <v>1.1736843706451616</v>
      </c>
      <c r="M28" s="40">
        <v>1.1755682941935486</v>
      </c>
      <c r="N28" s="40">
        <v>1.1774522177419358</v>
      </c>
      <c r="O28" s="40">
        <v>1.179336141290323</v>
      </c>
      <c r="P28" s="40">
        <v>1.18122006483871</v>
      </c>
      <c r="Q28" s="40">
        <v>1.183103988387097</v>
      </c>
      <c r="R28" s="40">
        <v>1.184987911935484</v>
      </c>
      <c r="S28" s="47">
        <v>1.1868718354838712</v>
      </c>
    </row>
    <row r="29" spans="1:19" ht="12.75">
      <c r="A29" s="52"/>
      <c r="B29" s="1">
        <v>3</v>
      </c>
      <c r="C29" s="10">
        <v>38191</v>
      </c>
      <c r="D29" s="1" t="s">
        <v>5</v>
      </c>
      <c r="E29" s="41">
        <v>1.2038304193548388</v>
      </c>
      <c r="F29" s="41">
        <v>1.205784689516129</v>
      </c>
      <c r="G29" s="41">
        <v>1.2077389596774195</v>
      </c>
      <c r="H29" s="41">
        <v>1.20969322983871</v>
      </c>
      <c r="I29" s="41">
        <v>1.2116475000000002</v>
      </c>
      <c r="J29" s="41">
        <v>1.2136017701612902</v>
      </c>
      <c r="K29" s="41">
        <v>1.2155560403225807</v>
      </c>
      <c r="L29" s="41">
        <v>1.2175103104838711</v>
      </c>
      <c r="M29" s="41">
        <v>1.2194645806451614</v>
      </c>
      <c r="N29" s="41">
        <v>1.2214188508064519</v>
      </c>
      <c r="O29" s="41">
        <v>1.223373120967742</v>
      </c>
      <c r="P29" s="41">
        <v>1.2253273911290323</v>
      </c>
      <c r="Q29" s="41">
        <v>1.2272816612903226</v>
      </c>
      <c r="R29" s="41">
        <v>1.229235931451613</v>
      </c>
      <c r="S29" s="46">
        <v>1.2311902016129035</v>
      </c>
    </row>
    <row r="30" spans="1:19" ht="12.75" customHeight="1">
      <c r="A30" s="52" t="s">
        <v>6</v>
      </c>
      <c r="B30" s="3">
        <v>4</v>
      </c>
      <c r="C30" s="9">
        <v>38254</v>
      </c>
      <c r="D30" s="3" t="s">
        <v>4</v>
      </c>
      <c r="E30" s="40">
        <v>1.0459270400000003</v>
      </c>
      <c r="F30" s="40">
        <v>1.04729248</v>
      </c>
      <c r="G30" s="40">
        <v>1.0486579200000001</v>
      </c>
      <c r="H30" s="40">
        <v>1.0500233600000002</v>
      </c>
      <c r="I30" s="40">
        <v>1.0513888</v>
      </c>
      <c r="J30" s="40">
        <v>1.05275424</v>
      </c>
      <c r="K30" s="40">
        <v>1.0541196800000001</v>
      </c>
      <c r="L30" s="40">
        <v>1.0554851200000002</v>
      </c>
      <c r="M30" s="40">
        <v>1.0568505600000002</v>
      </c>
      <c r="N30" s="40">
        <v>1.0582160000000003</v>
      </c>
      <c r="O30" s="40">
        <v>1.05958144</v>
      </c>
      <c r="P30" s="40">
        <v>1.0609468800000001</v>
      </c>
      <c r="Q30" s="40">
        <v>1.0623123200000002</v>
      </c>
      <c r="R30" s="40">
        <v>1.06367776</v>
      </c>
      <c r="S30" s="47">
        <v>1.0650432</v>
      </c>
    </row>
    <row r="31" spans="1:19" ht="12.75">
      <c r="A31" s="52"/>
      <c r="B31" s="1">
        <v>4</v>
      </c>
      <c r="C31" s="10">
        <v>38254</v>
      </c>
      <c r="D31" s="1" t="s">
        <v>5</v>
      </c>
      <c r="E31" s="41">
        <v>1.0706841600000003</v>
      </c>
      <c r="F31" s="41">
        <v>1.07208192</v>
      </c>
      <c r="G31" s="41">
        <v>1.0734796800000002</v>
      </c>
      <c r="H31" s="41">
        <v>1.0748774400000003</v>
      </c>
      <c r="I31" s="41">
        <v>1.0762752</v>
      </c>
      <c r="J31" s="41">
        <v>1.0776729600000001</v>
      </c>
      <c r="K31" s="41">
        <v>1.0790707200000003</v>
      </c>
      <c r="L31" s="41">
        <v>1.0804684800000002</v>
      </c>
      <c r="M31" s="41">
        <v>1.08186624</v>
      </c>
      <c r="N31" s="41">
        <v>1.0832640000000002</v>
      </c>
      <c r="O31" s="41">
        <v>1.0846617600000001</v>
      </c>
      <c r="P31" s="41">
        <v>1.0860595200000003</v>
      </c>
      <c r="Q31" s="41">
        <v>1.0874572800000002</v>
      </c>
      <c r="R31" s="41">
        <v>1.08885504</v>
      </c>
      <c r="S31" s="46">
        <v>1.0902528000000002</v>
      </c>
    </row>
    <row r="32" spans="1:19" ht="12.75">
      <c r="A32" s="52" t="s">
        <v>6</v>
      </c>
      <c r="B32" s="3">
        <v>5</v>
      </c>
      <c r="C32" s="9">
        <v>38310</v>
      </c>
      <c r="D32" s="3" t="s">
        <v>4</v>
      </c>
      <c r="E32" s="28">
        <v>1</v>
      </c>
      <c r="F32" s="28">
        <v>1</v>
      </c>
      <c r="G32" s="28">
        <v>1</v>
      </c>
      <c r="H32" s="28">
        <v>1</v>
      </c>
      <c r="I32" s="28">
        <v>1.0006666666666666</v>
      </c>
      <c r="J32" s="28">
        <v>1.0013333333333334</v>
      </c>
      <c r="K32" s="28">
        <v>1.002</v>
      </c>
      <c r="L32" s="28">
        <v>1.0026666666666666</v>
      </c>
      <c r="M32" s="28">
        <v>1.0033333333333334</v>
      </c>
      <c r="N32" s="28">
        <v>1.004</v>
      </c>
      <c r="O32" s="28">
        <v>1.0046666666666666</v>
      </c>
      <c r="P32" s="28">
        <v>1.0053333333333334</v>
      </c>
      <c r="Q32" s="28">
        <v>1.006</v>
      </c>
      <c r="R32" s="28">
        <v>1.0066666666666666</v>
      </c>
      <c r="S32" s="32">
        <v>1.0073333333333334</v>
      </c>
    </row>
    <row r="33" spans="1:19" ht="13.5" thickBot="1">
      <c r="A33" s="54"/>
      <c r="B33" s="27">
        <v>5</v>
      </c>
      <c r="C33" s="26">
        <v>38310</v>
      </c>
      <c r="D33" s="27" t="s">
        <v>5</v>
      </c>
      <c r="E33" s="29">
        <v>1</v>
      </c>
      <c r="F33" s="29">
        <v>1</v>
      </c>
      <c r="G33" s="29">
        <v>1</v>
      </c>
      <c r="H33" s="29">
        <v>1</v>
      </c>
      <c r="I33" s="29">
        <v>1.0013333333333334</v>
      </c>
      <c r="J33" s="29">
        <v>1.0026666666666666</v>
      </c>
      <c r="K33" s="29">
        <v>1.004</v>
      </c>
      <c r="L33" s="29">
        <v>1.0053333333333334</v>
      </c>
      <c r="M33" s="29">
        <v>1.0066666666666666</v>
      </c>
      <c r="N33" s="29">
        <v>1.008</v>
      </c>
      <c r="O33" s="29">
        <v>1.0093333333333334</v>
      </c>
      <c r="P33" s="29">
        <v>1.0106666666666666</v>
      </c>
      <c r="Q33" s="29">
        <v>1.012</v>
      </c>
      <c r="R33" s="29">
        <v>1.0133333333333334</v>
      </c>
      <c r="S33" s="30">
        <v>1.0146666666666666</v>
      </c>
    </row>
    <row r="34" spans="1:19" ht="12.75" customHeight="1">
      <c r="A34" s="53" t="s">
        <v>7</v>
      </c>
      <c r="B34" s="25">
        <v>1</v>
      </c>
      <c r="C34" s="24">
        <v>38033</v>
      </c>
      <c r="D34" s="25" t="s">
        <v>4</v>
      </c>
      <c r="E34" s="44">
        <v>1.3947440670524391</v>
      </c>
      <c r="F34" s="44">
        <v>1.3949759061593296</v>
      </c>
      <c r="G34" s="44">
        <v>1.39520774526622</v>
      </c>
      <c r="H34" s="44">
        <v>1.3954395843731104</v>
      </c>
      <c r="I34" s="44">
        <v>1.395671423480001</v>
      </c>
      <c r="J34" s="44">
        <v>1.3959032625868912</v>
      </c>
      <c r="K34" s="44">
        <v>1.3961351016937815</v>
      </c>
      <c r="L34" s="44">
        <v>1.3963669408006718</v>
      </c>
      <c r="M34" s="44">
        <v>1.3965987799075623</v>
      </c>
      <c r="N34" s="44">
        <v>1.3968306190144526</v>
      </c>
      <c r="O34" s="44">
        <v>1.3970624581213429</v>
      </c>
      <c r="P34" s="44">
        <v>1.3972942972282332</v>
      </c>
      <c r="Q34" s="44">
        <v>1.3975261363351237</v>
      </c>
      <c r="R34" s="44">
        <v>1.397757975442014</v>
      </c>
      <c r="S34" s="45">
        <v>1.3979898145489043</v>
      </c>
    </row>
    <row r="35" spans="1:19" ht="12.75">
      <c r="A35" s="52"/>
      <c r="B35" s="1">
        <v>1</v>
      </c>
      <c r="C35" s="10">
        <v>38033</v>
      </c>
      <c r="D35" s="1" t="s">
        <v>5</v>
      </c>
      <c r="E35" s="41">
        <v>1.4751989269909715</v>
      </c>
      <c r="F35" s="41">
        <v>1.4754441395785698</v>
      </c>
      <c r="G35" s="41">
        <v>1.475689352166168</v>
      </c>
      <c r="H35" s="41">
        <v>1.4759345647537665</v>
      </c>
      <c r="I35" s="41">
        <v>1.4761797773413647</v>
      </c>
      <c r="J35" s="41">
        <v>1.476424989928963</v>
      </c>
      <c r="K35" s="41">
        <v>1.476670202516561</v>
      </c>
      <c r="L35" s="41">
        <v>1.4769154151041592</v>
      </c>
      <c r="M35" s="41">
        <v>1.4771606276917575</v>
      </c>
      <c r="N35" s="41">
        <v>1.4774058402793557</v>
      </c>
      <c r="O35" s="41">
        <v>1.477651052866954</v>
      </c>
      <c r="P35" s="41">
        <v>1.4778962654545522</v>
      </c>
      <c r="Q35" s="41">
        <v>1.4781414780421502</v>
      </c>
      <c r="R35" s="41">
        <v>1.4783866906297485</v>
      </c>
      <c r="S35" s="46">
        <v>1.4786319032173467</v>
      </c>
    </row>
    <row r="36" spans="1:19" ht="12.75">
      <c r="A36" s="52" t="s">
        <v>7</v>
      </c>
      <c r="B36" s="3">
        <v>2</v>
      </c>
      <c r="C36" s="9">
        <v>38152</v>
      </c>
      <c r="D36" s="3" t="s">
        <v>4</v>
      </c>
      <c r="E36" s="40">
        <v>1.2251957256000001</v>
      </c>
      <c r="F36" s="40">
        <v>1.2271846797000001</v>
      </c>
      <c r="G36" s="40">
        <v>1.2291736338000003</v>
      </c>
      <c r="H36" s="40">
        <v>1.2311625879000003</v>
      </c>
      <c r="I36" s="40">
        <v>1.2331515420000003</v>
      </c>
      <c r="J36" s="40">
        <v>1.2351404961</v>
      </c>
      <c r="K36" s="40">
        <v>1.2371294502</v>
      </c>
      <c r="L36" s="40">
        <v>1.2391184043</v>
      </c>
      <c r="M36" s="40">
        <v>1.2411073584000003</v>
      </c>
      <c r="N36" s="40">
        <v>1.2430963125000003</v>
      </c>
      <c r="O36" s="40">
        <v>1.2450852666000003</v>
      </c>
      <c r="P36" s="40">
        <v>1.2470742207</v>
      </c>
      <c r="Q36" s="40">
        <v>1.2490631748</v>
      </c>
      <c r="R36" s="40">
        <v>1.2510521289000003</v>
      </c>
      <c r="S36" s="47">
        <v>1.2530410830000003</v>
      </c>
    </row>
    <row r="37" spans="1:19" ht="12.75">
      <c r="A37" s="52"/>
      <c r="B37" s="1">
        <v>2</v>
      </c>
      <c r="C37" s="10">
        <v>38152</v>
      </c>
      <c r="D37" s="1" t="s">
        <v>5</v>
      </c>
      <c r="E37" s="41">
        <v>1.3445682618470405</v>
      </c>
      <c r="F37" s="41">
        <v>1.3471740142924804</v>
      </c>
      <c r="G37" s="41">
        <v>1.3497797667379203</v>
      </c>
      <c r="H37" s="41">
        <v>1.3523855191833605</v>
      </c>
      <c r="I37" s="41">
        <v>1.3549912716288004</v>
      </c>
      <c r="J37" s="41">
        <v>1.3575970240742403</v>
      </c>
      <c r="K37" s="41">
        <v>1.3602027765196805</v>
      </c>
      <c r="L37" s="41">
        <v>1.3628085289651204</v>
      </c>
      <c r="M37" s="41">
        <v>1.3654142814105605</v>
      </c>
      <c r="N37" s="41">
        <v>1.3680200338560005</v>
      </c>
      <c r="O37" s="41">
        <v>1.3706257863014404</v>
      </c>
      <c r="P37" s="41">
        <v>1.3732315387468805</v>
      </c>
      <c r="Q37" s="41">
        <v>1.3758372911923205</v>
      </c>
      <c r="R37" s="41">
        <v>1.3784430436377604</v>
      </c>
      <c r="S37" s="46">
        <v>1.3810487960832005</v>
      </c>
    </row>
    <row r="38" spans="1:19" ht="12.75">
      <c r="A38" s="52" t="s">
        <v>7</v>
      </c>
      <c r="B38" s="3">
        <v>3</v>
      </c>
      <c r="C38" s="9">
        <v>38216</v>
      </c>
      <c r="D38" s="3" t="s">
        <v>4</v>
      </c>
      <c r="E38" s="40">
        <v>1.093216222967742</v>
      </c>
      <c r="F38" s="40">
        <v>1.0946433981935482</v>
      </c>
      <c r="G38" s="40">
        <v>1.0960705734193548</v>
      </c>
      <c r="H38" s="40">
        <v>1.0974977486451614</v>
      </c>
      <c r="I38" s="40">
        <v>1.0989249238709677</v>
      </c>
      <c r="J38" s="40">
        <v>1.1003520990967741</v>
      </c>
      <c r="K38" s="40">
        <v>1.1017792743225807</v>
      </c>
      <c r="L38" s="40">
        <v>1.103206449548387</v>
      </c>
      <c r="M38" s="40">
        <v>1.1046336247741935</v>
      </c>
      <c r="N38" s="40">
        <v>1.1060608</v>
      </c>
      <c r="O38" s="40">
        <v>1.1074879752258064</v>
      </c>
      <c r="P38" s="40">
        <v>1.1089151504516128</v>
      </c>
      <c r="Q38" s="40">
        <v>1.1103423256774194</v>
      </c>
      <c r="R38" s="40">
        <v>1.1117695009032258</v>
      </c>
      <c r="S38" s="47">
        <v>1.1131966761290322</v>
      </c>
    </row>
    <row r="39" spans="1:19" ht="12.75">
      <c r="A39" s="52"/>
      <c r="B39" s="1">
        <v>3</v>
      </c>
      <c r="C39" s="10">
        <v>38216</v>
      </c>
      <c r="D39" s="1" t="s">
        <v>5</v>
      </c>
      <c r="E39" s="41">
        <v>1.1574590322580645</v>
      </c>
      <c r="F39" s="41">
        <v>1.1593380241935485</v>
      </c>
      <c r="G39" s="41">
        <v>1.1612170161290323</v>
      </c>
      <c r="H39" s="41">
        <v>1.1630960080645163</v>
      </c>
      <c r="I39" s="41">
        <v>1.164975</v>
      </c>
      <c r="J39" s="41">
        <v>1.1668539919354837</v>
      </c>
      <c r="K39" s="41">
        <v>1.1687329838709677</v>
      </c>
      <c r="L39" s="41">
        <v>1.1706119758064517</v>
      </c>
      <c r="M39" s="41">
        <v>1.1724909677419355</v>
      </c>
      <c r="N39" s="41">
        <v>1.1743699596774195</v>
      </c>
      <c r="O39" s="41">
        <v>1.1762489516129033</v>
      </c>
      <c r="P39" s="41">
        <v>1.1781279435483871</v>
      </c>
      <c r="Q39" s="41">
        <v>1.180006935483871</v>
      </c>
      <c r="R39" s="41">
        <v>1.181885927419355</v>
      </c>
      <c r="S39" s="46">
        <v>1.1837649193548387</v>
      </c>
    </row>
    <row r="40" spans="1:19" ht="12.75">
      <c r="A40" s="52" t="s">
        <v>7</v>
      </c>
      <c r="B40" s="3">
        <v>4</v>
      </c>
      <c r="C40" s="9">
        <v>38272</v>
      </c>
      <c r="D40" s="3" t="s">
        <v>4</v>
      </c>
      <c r="E40" s="40">
        <v>1.0230554838709676</v>
      </c>
      <c r="F40" s="40">
        <v>1.0237303225806451</v>
      </c>
      <c r="G40" s="40">
        <v>1.0244051612903224</v>
      </c>
      <c r="H40" s="40">
        <v>1.02508</v>
      </c>
      <c r="I40" s="40">
        <v>1.0257548387096775</v>
      </c>
      <c r="J40" s="40">
        <v>1.0264296774193549</v>
      </c>
      <c r="K40" s="40">
        <v>1.0271045161290322</v>
      </c>
      <c r="L40" s="40">
        <v>1.0277793548387097</v>
      </c>
      <c r="M40" s="40">
        <v>1.028454193548387</v>
      </c>
      <c r="N40" s="40">
        <v>1.0291290322580644</v>
      </c>
      <c r="O40" s="40">
        <v>1.029803870967742</v>
      </c>
      <c r="P40" s="40">
        <v>1.0304787096774193</v>
      </c>
      <c r="Q40" s="40">
        <v>1.0311535483870966</v>
      </c>
      <c r="R40" s="40">
        <v>1.0318283870967742</v>
      </c>
      <c r="S40" s="47">
        <v>1.0325032258064515</v>
      </c>
    </row>
    <row r="41" spans="1:19" ht="13.5" thickBot="1">
      <c r="A41" s="54"/>
      <c r="B41" s="27">
        <v>4</v>
      </c>
      <c r="C41" s="26">
        <v>38272</v>
      </c>
      <c r="D41" s="27" t="s">
        <v>5</v>
      </c>
      <c r="E41" s="43">
        <v>1.0463724731182795</v>
      </c>
      <c r="F41" s="43">
        <v>1.0477384946236559</v>
      </c>
      <c r="G41" s="43">
        <v>1.0491045161290322</v>
      </c>
      <c r="H41" s="43">
        <v>1.0504705376344086</v>
      </c>
      <c r="I41" s="43">
        <v>1.051836559139785</v>
      </c>
      <c r="J41" s="43">
        <v>1.0532025806451613</v>
      </c>
      <c r="K41" s="43">
        <v>1.0545686021505376</v>
      </c>
      <c r="L41" s="43">
        <v>1.0559346236559137</v>
      </c>
      <c r="M41" s="43">
        <v>1.0573006451612903</v>
      </c>
      <c r="N41" s="43">
        <v>1.0586666666666666</v>
      </c>
      <c r="O41" s="43">
        <v>1.0600326881720428</v>
      </c>
      <c r="P41" s="43">
        <v>1.0613987096774193</v>
      </c>
      <c r="Q41" s="43">
        <v>1.0627647311827957</v>
      </c>
      <c r="R41" s="43">
        <v>1.0641307526881718</v>
      </c>
      <c r="S41" s="49">
        <v>1.0654967741935484</v>
      </c>
    </row>
    <row r="42" spans="1:19" ht="12.75" customHeight="1">
      <c r="A42" s="50" t="s">
        <v>8</v>
      </c>
      <c r="B42" s="25">
        <v>1</v>
      </c>
      <c r="C42" s="24">
        <v>38061</v>
      </c>
      <c r="D42" s="25" t="s">
        <v>4</v>
      </c>
      <c r="E42" s="44">
        <v>1.3896716462035177</v>
      </c>
      <c r="F42" s="44">
        <v>1.3899026421553469</v>
      </c>
      <c r="G42" s="44">
        <v>1.3901336381071758</v>
      </c>
      <c r="H42" s="44">
        <v>1.3903646340590052</v>
      </c>
      <c r="I42" s="44">
        <v>1.3905956300108342</v>
      </c>
      <c r="J42" s="44">
        <v>1.3908266259626632</v>
      </c>
      <c r="K42" s="44">
        <v>1.3910576219144921</v>
      </c>
      <c r="L42" s="44">
        <v>1.3912886178663213</v>
      </c>
      <c r="M42" s="44">
        <v>1.3915196138181503</v>
      </c>
      <c r="N42" s="44">
        <v>1.3917506097699792</v>
      </c>
      <c r="O42" s="44">
        <v>1.3919816057218082</v>
      </c>
      <c r="P42" s="44">
        <v>1.3922126016736374</v>
      </c>
      <c r="Q42" s="44">
        <v>1.3924435976254663</v>
      </c>
      <c r="R42" s="44">
        <v>1.3926745935772953</v>
      </c>
      <c r="S42" s="45">
        <v>1.3929055895291242</v>
      </c>
    </row>
    <row r="43" spans="1:19" ht="12.75">
      <c r="A43" s="51"/>
      <c r="B43" s="1">
        <v>1</v>
      </c>
      <c r="C43" s="10">
        <v>38061</v>
      </c>
      <c r="D43" s="1" t="s">
        <v>5</v>
      </c>
      <c r="E43" s="41">
        <v>1.4736790424405974</v>
      </c>
      <c r="F43" s="41">
        <v>1.4739240023878117</v>
      </c>
      <c r="G43" s="41">
        <v>1.4741689623350258</v>
      </c>
      <c r="H43" s="41">
        <v>1.4744139222822403</v>
      </c>
      <c r="I43" s="41">
        <v>1.4746588822294544</v>
      </c>
      <c r="J43" s="41">
        <v>1.4749038421766687</v>
      </c>
      <c r="K43" s="41">
        <v>1.4751488021238828</v>
      </c>
      <c r="L43" s="41">
        <v>1.475393762071097</v>
      </c>
      <c r="M43" s="41">
        <v>1.4756387220183111</v>
      </c>
      <c r="N43" s="41">
        <v>1.4758836819655254</v>
      </c>
      <c r="O43" s="41">
        <v>1.4761286419127395</v>
      </c>
      <c r="P43" s="41">
        <v>1.4763736018599536</v>
      </c>
      <c r="Q43" s="41">
        <v>1.4766185618071679</v>
      </c>
      <c r="R43" s="41">
        <v>1.476863521754382</v>
      </c>
      <c r="S43" s="46">
        <v>1.4771084817015963</v>
      </c>
    </row>
    <row r="44" spans="1:19" ht="12.75">
      <c r="A44" s="52" t="s">
        <v>8</v>
      </c>
      <c r="B44" s="3">
        <v>2</v>
      </c>
      <c r="C44" s="9">
        <v>38181</v>
      </c>
      <c r="D44" s="3" t="s">
        <v>4</v>
      </c>
      <c r="E44" s="40">
        <v>1.1679455380645163</v>
      </c>
      <c r="F44" s="40">
        <v>1.1698415535483875</v>
      </c>
      <c r="G44" s="40">
        <v>1.1717375690322585</v>
      </c>
      <c r="H44" s="40">
        <v>1.1736335845161294</v>
      </c>
      <c r="I44" s="40">
        <v>1.1755296000000004</v>
      </c>
      <c r="J44" s="40">
        <v>1.1774256154838711</v>
      </c>
      <c r="K44" s="40">
        <v>1.1793216309677421</v>
      </c>
      <c r="L44" s="40">
        <v>1.1812176464516133</v>
      </c>
      <c r="M44" s="40">
        <v>1.1831136619354843</v>
      </c>
      <c r="N44" s="40">
        <v>1.1850096774193553</v>
      </c>
      <c r="O44" s="40">
        <v>1.1869056929032262</v>
      </c>
      <c r="P44" s="40">
        <v>1.188801708387097</v>
      </c>
      <c r="Q44" s="40">
        <v>1.190697723870968</v>
      </c>
      <c r="R44" s="40">
        <v>1.1925937393548391</v>
      </c>
      <c r="S44" s="47">
        <v>1.1944897548387101</v>
      </c>
    </row>
    <row r="45" spans="1:19" ht="12.75">
      <c r="A45" s="52"/>
      <c r="B45" s="1">
        <v>2</v>
      </c>
      <c r="C45" s="10">
        <v>38181</v>
      </c>
      <c r="D45" s="1" t="s">
        <v>5</v>
      </c>
      <c r="E45" s="41">
        <v>1.2229996935483871</v>
      </c>
      <c r="F45" s="41">
        <v>1.2249850826612905</v>
      </c>
      <c r="G45" s="41">
        <v>1.2269704717741936</v>
      </c>
      <c r="H45" s="41">
        <v>1.228955860887097</v>
      </c>
      <c r="I45" s="41">
        <v>1.2309412500000003</v>
      </c>
      <c r="J45" s="41">
        <v>1.2329266391129032</v>
      </c>
      <c r="K45" s="41">
        <v>1.2349120282258066</v>
      </c>
      <c r="L45" s="41">
        <v>1.2368974173387097</v>
      </c>
      <c r="M45" s="41">
        <v>1.238882806451613</v>
      </c>
      <c r="N45" s="41">
        <v>1.2408681955645164</v>
      </c>
      <c r="O45" s="41">
        <v>1.2428535846774196</v>
      </c>
      <c r="P45" s="41">
        <v>1.2448389737903227</v>
      </c>
      <c r="Q45" s="41">
        <v>1.2468243629032258</v>
      </c>
      <c r="R45" s="41">
        <v>1.2488097520161292</v>
      </c>
      <c r="S45" s="46">
        <v>1.2507951411290323</v>
      </c>
    </row>
    <row r="46" spans="1:19" ht="12.75">
      <c r="A46" s="52" t="s">
        <v>8</v>
      </c>
      <c r="B46" s="3">
        <v>3</v>
      </c>
      <c r="C46" s="9">
        <v>38306</v>
      </c>
      <c r="D46" s="3" t="s">
        <v>4</v>
      </c>
      <c r="E46" s="28">
        <v>1.0006666666666666</v>
      </c>
      <c r="F46" s="28">
        <v>1.0013333333333334</v>
      </c>
      <c r="G46" s="28">
        <v>1.002</v>
      </c>
      <c r="H46" s="28">
        <v>1.0026666666666666</v>
      </c>
      <c r="I46" s="28">
        <v>1.0033333333333334</v>
      </c>
      <c r="J46" s="28">
        <v>1.004</v>
      </c>
      <c r="K46" s="28">
        <v>1.0046666666666666</v>
      </c>
      <c r="L46" s="28">
        <v>1.0053333333333334</v>
      </c>
      <c r="M46" s="28">
        <v>1.006</v>
      </c>
      <c r="N46" s="28">
        <v>1.0066666666666666</v>
      </c>
      <c r="O46" s="28">
        <v>1.0073333333333334</v>
      </c>
      <c r="P46" s="28">
        <v>1.008</v>
      </c>
      <c r="Q46" s="28">
        <v>1.0086666666666666</v>
      </c>
      <c r="R46" s="28">
        <v>1.0093333333333334</v>
      </c>
      <c r="S46" s="32">
        <v>1.01</v>
      </c>
    </row>
    <row r="47" spans="1:19" ht="13.5" thickBot="1">
      <c r="A47" s="54"/>
      <c r="B47" s="27">
        <v>3</v>
      </c>
      <c r="C47" s="26">
        <v>38306</v>
      </c>
      <c r="D47" s="27" t="s">
        <v>5</v>
      </c>
      <c r="E47" s="29">
        <v>1.0013333333333334</v>
      </c>
      <c r="F47" s="29">
        <v>1.0026666666666666</v>
      </c>
      <c r="G47" s="29">
        <v>1.004</v>
      </c>
      <c r="H47" s="29">
        <v>1.0053333333333334</v>
      </c>
      <c r="I47" s="29">
        <v>1.0066666666666666</v>
      </c>
      <c r="J47" s="29">
        <v>1.008</v>
      </c>
      <c r="K47" s="29">
        <v>1.0093333333333334</v>
      </c>
      <c r="L47" s="29">
        <v>1.0106666666666666</v>
      </c>
      <c r="M47" s="29">
        <v>1.012</v>
      </c>
      <c r="N47" s="29">
        <v>1.0133333333333334</v>
      </c>
      <c r="O47" s="29">
        <v>1.0146666666666666</v>
      </c>
      <c r="P47" s="29">
        <v>1.016</v>
      </c>
      <c r="Q47" s="29">
        <v>1.0173333333333334</v>
      </c>
      <c r="R47" s="29">
        <v>1.0186666666666666</v>
      </c>
      <c r="S47" s="30">
        <v>1.02</v>
      </c>
    </row>
  </sheetData>
  <mergeCells count="22">
    <mergeCell ref="A46:A47"/>
    <mergeCell ref="A32:A33"/>
    <mergeCell ref="A22:A23"/>
    <mergeCell ref="A12:A13"/>
    <mergeCell ref="A14:A15"/>
    <mergeCell ref="A16:A17"/>
    <mergeCell ref="A36:A37"/>
    <mergeCell ref="A24:A25"/>
    <mergeCell ref="A18:A19"/>
    <mergeCell ref="A20:A21"/>
    <mergeCell ref="A38:A39"/>
    <mergeCell ref="A42:A43"/>
    <mergeCell ref="A44:A45"/>
    <mergeCell ref="A26:A27"/>
    <mergeCell ref="A28:A29"/>
    <mergeCell ref="A34:A35"/>
    <mergeCell ref="A30:A31"/>
    <mergeCell ref="A40:A41"/>
    <mergeCell ref="A4:A5"/>
    <mergeCell ref="A6:A7"/>
    <mergeCell ref="A8:A9"/>
    <mergeCell ref="A10:A11"/>
  </mergeCells>
  <printOptions horizontalCentered="1"/>
  <pageMargins left="0.7874015748031497" right="0.75" top="0.5905511811023623" bottom="1" header="0" footer="0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Cintia Ponce</dc:creator>
  <cp:keywords/>
  <dc:description/>
  <cp:lastModifiedBy>rentas</cp:lastModifiedBy>
  <cp:lastPrinted>2004-08-27T12:42:40Z</cp:lastPrinted>
  <dcterms:created xsi:type="dcterms:W3CDTF">2004-07-12T14:40:20Z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